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010" activeTab="0"/>
  </bookViews>
  <sheets>
    <sheet name="Model" sheetId="1" r:id="rId1"/>
    <sheet name="Validation Data" sheetId="2" r:id="rId2"/>
  </sheets>
  <definedNames>
    <definedName name="AGE">'Validation Data'!$B$3:$B$5</definedName>
    <definedName name="AUTOMATED_TESTING">'Validation Data'!$B$46:$B$50</definedName>
    <definedName name="BATCH">'Validation Data'!$B$15:$B$16</definedName>
    <definedName name="C_TESTING">'Validation Data'!#REF!</definedName>
    <definedName name="E2E_TESTING">'Validation Data'!#REF!</definedName>
    <definedName name="FUNCTIONALITY">'Validation Data'!$B$42:$B$44</definedName>
    <definedName name="INTEGRATION">'Validation Data'!$B$38:$B$40</definedName>
    <definedName name="INTERACTIONS">'Validation Data'!$B$21:$B$25</definedName>
    <definedName name="MANUAL_TESTING">'Validation Data'!$B$52:$B$56</definedName>
    <definedName name="P_TESTING">'Validation Data'!#REF!</definedName>
    <definedName name="PICKLIST">'Validation Data'!$B$60:$B$72</definedName>
    <definedName name="PLATFORM">'Validation Data'!$B$7:$B$9</definedName>
    <definedName name="_xlnm.Print_Area" localSheetId="1">'Validation Data'!$A$1:$E$79</definedName>
    <definedName name="_xlnm.Print_Titles" localSheetId="0">'Model'!$A:$A</definedName>
    <definedName name="RESOURCES">'Validation Data'!$B$35:$B$36</definedName>
    <definedName name="RUNTIME">'Validation Data'!$B$11:$B$13</definedName>
    <definedName name="S_TESTING">'Validation Data'!#REF!</definedName>
    <definedName name="SECURITY">'Validation Data'!$B$18:$B$19</definedName>
    <definedName name="THROUGHPUT">'Validation Data'!$B$32:$B$33</definedName>
    <definedName name="VOLUME">'Validation Data'!$B$27:$B$30</definedName>
  </definedNames>
  <calcPr fullCalcOnLoad="1"/>
</workbook>
</file>

<file path=xl/sharedStrings.xml><?xml version="1.0" encoding="utf-8"?>
<sst xmlns="http://schemas.openxmlformats.org/spreadsheetml/2006/main" count="1462" uniqueCount="169">
  <si>
    <t>Overall</t>
  </si>
  <si>
    <t>Picklist</t>
  </si>
  <si>
    <t xml:space="preserve"> </t>
  </si>
  <si>
    <t>Total</t>
  </si>
  <si>
    <t>PICKLIST</t>
  </si>
  <si>
    <t>Picklist Name</t>
  </si>
  <si>
    <t>Deployment and Operations</t>
  </si>
  <si>
    <t>Runtime installation</t>
  </si>
  <si>
    <t>Daily maintenance of batch jobs</t>
  </si>
  <si>
    <t>Testing</t>
  </si>
  <si>
    <t>Client interactions (communication paradigms)</t>
  </si>
  <si>
    <t>Security realm</t>
  </si>
  <si>
    <t>AGE</t>
  </si>
  <si>
    <t>PLATFORM</t>
  </si>
  <si>
    <t>RUNTIME</t>
  </si>
  <si>
    <t>INTERACTIONS</t>
  </si>
  <si>
    <t>VOLUME</t>
  </si>
  <si>
    <t>THROUGHPUT</t>
  </si>
  <si>
    <t>RESOURCES</t>
  </si>
  <si>
    <t>INTEGRATION</t>
  </si>
  <si>
    <t>FUNCTIONALITY</t>
  </si>
  <si>
    <t>SECURITY</t>
  </si>
  <si>
    <t>Compliant to DIGIT technological platform</t>
  </si>
  <si>
    <t>Monitoring of performance in function of volume and complexity of the database</t>
  </si>
  <si>
    <t>Monitoring of performance in function of the expected throughput capacity</t>
  </si>
  <si>
    <t>Monitoring of the various IT resources (file system, database, application server resources, etc.)</t>
  </si>
  <si>
    <t>Integration with other applications</t>
  </si>
  <si>
    <t>Functional complexity</t>
  </si>
  <si>
    <t>A - compliant to DIGIT platform with no additional COTS - (010)</t>
  </si>
  <si>
    <t>A - HTML client for Commission users - (010)</t>
  </si>
  <si>
    <t>B - Swing client for Commission users - (020)</t>
  </si>
  <si>
    <t>D - Asynchronous users - (020)</t>
  </si>
  <si>
    <t>A - standalone application - (010)</t>
  </si>
  <si>
    <t>A - not existing - (000)</t>
  </si>
  <si>
    <t>Too Low</t>
  </si>
  <si>
    <t>Low</t>
  </si>
  <si>
    <t>Medium</t>
  </si>
  <si>
    <t>High</t>
  </si>
  <si>
    <t>Too High</t>
  </si>
  <si>
    <t>Complexity Range</t>
  </si>
  <si>
    <t>Weight</t>
  </si>
  <si>
    <t>Age of system</t>
  </si>
  <si>
    <t>Valid Values must end with (NNN) where  NNN is the 3 digit weight used by this picklist value</t>
  </si>
  <si>
    <t>Total weight --&gt;</t>
  </si>
  <si>
    <t>From</t>
  </si>
  <si>
    <t>To</t>
  </si>
  <si>
    <t>Value</t>
  </si>
  <si>
    <t>BATCH</t>
  </si>
  <si>
    <t>automated testing</t>
  </si>
  <si>
    <t>manual testing</t>
  </si>
  <si>
    <t>A - automated process in place with procedures supporting the installation for database objects, application resources, etc. - (010)</t>
  </si>
  <si>
    <t>C - not compliant to DIGIT platform - (030)</t>
  </si>
  <si>
    <t>B - compliant to DIGIT platform with few additional COTS - (020)</t>
  </si>
  <si>
    <t>A - no automated testing - (000)</t>
  </si>
  <si>
    <t>B - only one type of testing (partially) automated - (005)</t>
  </si>
  <si>
    <t>C - 2 types of testing (partially) automated - (010)</t>
  </si>
  <si>
    <t>D - 3 types of testing (partially) automated - (015)</t>
  </si>
  <si>
    <t>C - HTML client for Commission and CCN users - (025)</t>
  </si>
  <si>
    <t>A - low volume (&lt;50GB) and simple structure (&lt;30 main tables) - (005)</t>
  </si>
  <si>
    <t>A - throughput is not an issue (number of concurrent users&lt;5 and async messages per day &lt; 100) - (010)</t>
  </si>
  <si>
    <t>A - low activity - (010)</t>
  </si>
  <si>
    <t>B - &lt;5 interactions with other applications - (020)</t>
  </si>
  <si>
    <t>A - &lt;30 functional test cases - (010)</t>
  </si>
  <si>
    <t>A - standalone security management - (010)</t>
  </si>
  <si>
    <t>B - integrated security management - (005)</t>
  </si>
  <si>
    <t>C - manual process - scripts are available in a fragmented way - (200)</t>
  </si>
  <si>
    <t>B - partial process in place with procedures supporting the installation for database objects, application resources, etc. - (140)</t>
  </si>
  <si>
    <t>E - 4 types of testing (partially) automated - (030)</t>
  </si>
  <si>
    <t>AUTOMATED TESTING</t>
  </si>
  <si>
    <t>MANUAL TESTING</t>
  </si>
  <si>
    <t>A - &lt; 1 year in production - (100)</t>
  </si>
  <si>
    <t>B - &gt; 1 and &lt; 2 years in production - (070)</t>
  </si>
  <si>
    <t>C - &gt; 2 years in production - (030)</t>
  </si>
  <si>
    <t>AUTOMATED_TESTING</t>
  </si>
  <si>
    <t>MANUAL_TESTING</t>
  </si>
  <si>
    <t>C - more than 100 functional test cases - (100)</t>
  </si>
  <si>
    <t>B - between 30 and 100 functional test cases - (050)</t>
  </si>
  <si>
    <t>E - Synchronous and asynchronous users - (040)</t>
  </si>
  <si>
    <t>D - high volume (&gt;50 GB) and complex structure (&gt;30 main tables) - (040)</t>
  </si>
  <si>
    <t>B - high throughput required (number of concurrent users&gt;5 or async messages per day &gt; 100) - (040)</t>
  </si>
  <si>
    <t>B - high activity - (040)</t>
  </si>
  <si>
    <t>C - &gt;5 interactions with other applications - (040)</t>
  </si>
  <si>
    <t>B - high volume (&gt;50GB) and simple structure (&lt;30 main tables) - (010)</t>
  </si>
  <si>
    <t>C - low volume (&lt;50GB) and complex structure (&gt;30 main tables) - (020)</t>
  </si>
  <si>
    <t>D - manual test cases to execute between 250 and 500 - (220)</t>
  </si>
  <si>
    <t>E - manual test cases to execute more than 500 - (320)</t>
  </si>
  <si>
    <t>B - less than 100 manual test cases to execute - (050)</t>
  </si>
  <si>
    <t>C - manual test cases to execute between 100 and 250 - (100)</t>
  </si>
  <si>
    <t>ITSM2 - Lot1 Application Complexity Model</t>
  </si>
  <si>
    <t>A - &lt;3 batch jobs to manage - (005)</t>
  </si>
  <si>
    <t>B - &gt;3 batch jobs to manage - (010)</t>
  </si>
  <si>
    <t>Suspensions</t>
  </si>
  <si>
    <t>CN</t>
  </si>
  <si>
    <t>ART2</t>
  </si>
  <si>
    <t>SMS</t>
  </si>
  <si>
    <t>CRMS</t>
  </si>
  <si>
    <t>DDS2-CM</t>
  </si>
  <si>
    <t>DDS2-SEED</t>
  </si>
  <si>
    <t>DDS2-TARIC</t>
  </si>
  <si>
    <t>CS/RD</t>
  </si>
  <si>
    <t>CS/MIS</t>
  </si>
  <si>
    <t>TTA</t>
  </si>
  <si>
    <t>B - &lt; 1 year in production - (100)</t>
  </si>
  <si>
    <t>A - less than 3 batch jobs to manage - (005)</t>
  </si>
  <si>
    <t>EOS</t>
  </si>
  <si>
    <t>B - 3 or more batch jobs to manage - (010)</t>
  </si>
  <si>
    <t>ISPP</t>
  </si>
  <si>
    <t>Quota2</t>
  </si>
  <si>
    <t>TARIC3</t>
  </si>
  <si>
    <t>EoF SCAC</t>
  </si>
  <si>
    <t>EoF DT</t>
  </si>
  <si>
    <t>GTT-EoF</t>
  </si>
  <si>
    <t>GTT-ToS</t>
  </si>
  <si>
    <t>GTT-VREF</t>
  </si>
  <si>
    <t>TEDBv2</t>
  </si>
  <si>
    <t>TIN-on-the-Web</t>
  </si>
  <si>
    <t>VIA</t>
  </si>
  <si>
    <t>VIES Monitoring tool</t>
  </si>
  <si>
    <t>VoeS Test Tool</t>
  </si>
  <si>
    <t>VIES-on-the-Web</t>
  </si>
  <si>
    <t>VIES-on-the-Web Config tool</t>
  </si>
  <si>
    <t>VIES-on-the-Web monitoring tool</t>
  </si>
  <si>
    <t>VIES Statistics Tool</t>
  </si>
  <si>
    <t>VTA</t>
  </si>
  <si>
    <t>Automated testing</t>
  </si>
  <si>
    <t>Manual testing</t>
  </si>
  <si>
    <t>DDS2-EOS</t>
  </si>
  <si>
    <t>DDS2-SUSP</t>
  </si>
  <si>
    <t>DDS2-SURV</t>
  </si>
  <si>
    <t>DDS2-ECICS</t>
  </si>
  <si>
    <t>DDS2-EBTI</t>
  </si>
  <si>
    <t>DDS2-COL</t>
  </si>
  <si>
    <t>STTA</t>
  </si>
  <si>
    <t>SSTA</t>
  </si>
  <si>
    <t>* SPEED-ECN and SPEED-Bridge 
. have no end users interface (only interface for IT system administrator); they are S2S applications; so line "client interactions" should be "not applicable"
. process 4000 messages per working day and have a capacity for 8 times more according to latest load tests</t>
  </si>
  <si>
    <t>SEED</t>
  </si>
  <si>
    <t>TA</t>
  </si>
  <si>
    <t>CS/MISE</t>
  </si>
  <si>
    <t>EWSE</t>
  </si>
  <si>
    <t>MVS</t>
  </si>
  <si>
    <t>R5/ISD (ITSM Tools)</t>
  </si>
  <si>
    <t>HP SM incl all modules and plugins</t>
  </si>
  <si>
    <t>ITSM Portal - all modules and plugins</t>
  </si>
  <si>
    <t>Availability Dashboard and AvDB</t>
  </si>
  <si>
    <t>LDAP and UMT + MS Access Db</t>
  </si>
  <si>
    <t>ITSM JIRA</t>
  </si>
  <si>
    <t>CCN JIRA</t>
  </si>
  <si>
    <t>CCN Web Portal</t>
  </si>
  <si>
    <t>Tivoli (=MSTEA)</t>
  </si>
  <si>
    <t>CCN LDAP and related tools</t>
  </si>
  <si>
    <t>VNA</t>
  </si>
  <si>
    <t>Complexity measurement</t>
  </si>
  <si>
    <t>R4/Taxation TES (TAX)</t>
  </si>
  <si>
    <t>R4/Excise TES (EMCS)</t>
  </si>
  <si>
    <t>CSI Bridge</t>
  </si>
  <si>
    <t>HTTP Bridge</t>
  </si>
  <si>
    <t>UM</t>
  </si>
  <si>
    <t>DDS2-TRANSIT-MRN</t>
  </si>
  <si>
    <t>DDS2-EXPORT-MRN</t>
  </si>
  <si>
    <t>ECICS2</t>
  </si>
  <si>
    <t>R5/CIS</t>
  </si>
  <si>
    <t>SPEED-ECN</t>
  </si>
  <si>
    <t>SPEED-Bridge</t>
  </si>
  <si>
    <t>SURV2</t>
  </si>
  <si>
    <t>EBTI3</t>
  </si>
  <si>
    <t>DDS2-EMAP</t>
  </si>
  <si>
    <t>R5/EAS</t>
  </si>
  <si>
    <t>EoF Recovery</t>
  </si>
  <si>
    <t>ACT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</si>
</sst>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C]dddd\ d\ mmmm\ yyyy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0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10" fontId="10" fillId="6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5" fontId="5" fillId="3" borderId="5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7" fillId="5" borderId="7" xfId="0" applyFont="1" applyFill="1" applyBorder="1" applyAlignment="1">
      <alignment horizontal="left" vertical="top"/>
    </xf>
    <xf numFmtId="0" fontId="0" fillId="5" borderId="8" xfId="0" applyFill="1" applyBorder="1" applyAlignment="1">
      <alignment/>
    </xf>
    <xf numFmtId="0" fontId="0" fillId="0" borderId="7" xfId="0" applyBorder="1" applyAlignment="1">
      <alignment horizontal="left" vertical="top"/>
    </xf>
    <xf numFmtId="0" fontId="1" fillId="2" borderId="9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7" xfId="0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5" fillId="6" borderId="10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10" fontId="10" fillId="6" borderId="12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1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3" borderId="9" xfId="0" applyFont="1" applyFill="1" applyBorder="1" applyAlignment="1">
      <alignment horizontal="center" vertical="center" wrapText="1"/>
    </xf>
    <xf numFmtId="15" fontId="17" fillId="0" borderId="15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5" fontId="5" fillId="3" borderId="16" xfId="0" applyNumberFormat="1" applyFont="1" applyFill="1" applyBorder="1" applyAlignment="1">
      <alignment horizontal="left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5" fontId="13" fillId="3" borderId="18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43"/>
  <sheetViews>
    <sheetView tabSelected="1" zoomScale="75" zoomScaleNormal="75" workbookViewId="0" topLeftCell="B13">
      <selection activeCell="K58" sqref="K58"/>
    </sheetView>
  </sheetViews>
  <sheetFormatPr defaultColWidth="9.140625" defaultRowHeight="12.75"/>
  <cols>
    <col min="1" max="1" width="90.421875" style="0" customWidth="1"/>
    <col min="2" max="2" width="22.421875" style="0" customWidth="1"/>
    <col min="3" max="3" width="15.7109375" style="0" customWidth="1"/>
    <col min="4" max="4" width="18.140625" style="0" customWidth="1"/>
    <col min="5" max="6" width="15.7109375" style="0" customWidth="1"/>
    <col min="7" max="8" width="11.8515625" style="0" customWidth="1"/>
    <col min="9" max="9" width="15.8515625" style="0" customWidth="1"/>
    <col min="10" max="10" width="15.7109375" style="0" customWidth="1"/>
    <col min="12" max="12" width="11.421875" style="0" customWidth="1"/>
    <col min="13" max="13" width="10.421875" style="0" customWidth="1"/>
    <col min="14" max="14" width="12.8515625" style="0" customWidth="1"/>
    <col min="17" max="17" width="11.57421875" style="0" customWidth="1"/>
    <col min="18" max="18" width="10.421875" style="0" customWidth="1"/>
  </cols>
  <sheetData>
    <row r="1" spans="1:11" ht="30.75" thickBot="1">
      <c r="A1" s="79" t="s">
        <v>88</v>
      </c>
      <c r="B1" s="79"/>
      <c r="C1" s="79"/>
      <c r="D1" s="79"/>
      <c r="E1" s="79"/>
      <c r="F1" s="80"/>
      <c r="G1" s="80"/>
      <c r="H1" s="80"/>
      <c r="I1" s="80"/>
      <c r="J1" s="80"/>
      <c r="K1" s="80"/>
    </row>
    <row r="2" spans="1:36" ht="24" thickTop="1">
      <c r="A2" s="58" t="s">
        <v>160</v>
      </c>
      <c r="B2" s="32"/>
      <c r="C2" s="33">
        <v>1</v>
      </c>
      <c r="D2" s="33">
        <f>C2+1</f>
        <v>2</v>
      </c>
      <c r="E2" s="33">
        <f>D2+1</f>
        <v>3</v>
      </c>
      <c r="F2" s="33">
        <f>E2+1</f>
        <v>4</v>
      </c>
      <c r="G2" s="33">
        <f>F2+1</f>
        <v>5</v>
      </c>
      <c r="H2" s="33">
        <f aca="true" t="shared" si="0" ref="H2:AG2">G2+1</f>
        <v>6</v>
      </c>
      <c r="I2" s="33">
        <f t="shared" si="0"/>
        <v>7</v>
      </c>
      <c r="J2" s="33">
        <f t="shared" si="0"/>
        <v>8</v>
      </c>
      <c r="K2" s="33">
        <f t="shared" si="0"/>
        <v>9</v>
      </c>
      <c r="L2" s="33">
        <f t="shared" si="0"/>
        <v>10</v>
      </c>
      <c r="M2" s="33">
        <f t="shared" si="0"/>
        <v>11</v>
      </c>
      <c r="N2" s="33">
        <f t="shared" si="0"/>
        <v>12</v>
      </c>
      <c r="O2" s="33">
        <f t="shared" si="0"/>
        <v>13</v>
      </c>
      <c r="P2" s="33">
        <f t="shared" si="0"/>
        <v>14</v>
      </c>
      <c r="Q2" s="33">
        <f t="shared" si="0"/>
        <v>15</v>
      </c>
      <c r="R2" s="33">
        <f t="shared" si="0"/>
        <v>16</v>
      </c>
      <c r="S2" s="33">
        <f t="shared" si="0"/>
        <v>17</v>
      </c>
      <c r="T2" s="33">
        <f t="shared" si="0"/>
        <v>18</v>
      </c>
      <c r="U2" s="33">
        <f t="shared" si="0"/>
        <v>19</v>
      </c>
      <c r="V2" s="33">
        <f t="shared" si="0"/>
        <v>20</v>
      </c>
      <c r="W2" s="33">
        <f t="shared" si="0"/>
        <v>21</v>
      </c>
      <c r="X2" s="33">
        <f t="shared" si="0"/>
        <v>22</v>
      </c>
      <c r="Y2" s="33">
        <f t="shared" si="0"/>
        <v>23</v>
      </c>
      <c r="Z2" s="33">
        <f t="shared" si="0"/>
        <v>24</v>
      </c>
      <c r="AA2" s="33">
        <f t="shared" si="0"/>
        <v>25</v>
      </c>
      <c r="AB2" s="33">
        <f t="shared" si="0"/>
        <v>26</v>
      </c>
      <c r="AC2" s="33">
        <f t="shared" si="0"/>
        <v>27</v>
      </c>
      <c r="AD2" s="33">
        <f t="shared" si="0"/>
        <v>28</v>
      </c>
      <c r="AE2" s="33">
        <f t="shared" si="0"/>
        <v>29</v>
      </c>
      <c r="AF2" s="33">
        <f t="shared" si="0"/>
        <v>30</v>
      </c>
      <c r="AG2" s="34">
        <f t="shared" si="0"/>
        <v>31</v>
      </c>
      <c r="AJ2" t="s">
        <v>2</v>
      </c>
    </row>
    <row r="3" spans="1:36" ht="18" customHeight="1">
      <c r="A3" s="35" t="s">
        <v>88</v>
      </c>
      <c r="B3" s="73" t="s">
        <v>1</v>
      </c>
      <c r="C3" s="73" t="s">
        <v>91</v>
      </c>
      <c r="D3" s="73" t="s">
        <v>92</v>
      </c>
      <c r="E3" s="73" t="s">
        <v>93</v>
      </c>
      <c r="F3" s="73" t="s">
        <v>94</v>
      </c>
      <c r="G3" s="73" t="s">
        <v>95</v>
      </c>
      <c r="H3" s="73" t="s">
        <v>104</v>
      </c>
      <c r="I3" s="73" t="s">
        <v>96</v>
      </c>
      <c r="J3" s="73" t="s">
        <v>97</v>
      </c>
      <c r="K3" s="73" t="s">
        <v>98</v>
      </c>
      <c r="L3" s="73" t="s">
        <v>126</v>
      </c>
      <c r="M3" s="73" t="s">
        <v>127</v>
      </c>
      <c r="N3" s="73" t="s">
        <v>128</v>
      </c>
      <c r="O3" s="73" t="s">
        <v>129</v>
      </c>
      <c r="P3" s="73" t="s">
        <v>130</v>
      </c>
      <c r="Q3" s="73" t="s">
        <v>131</v>
      </c>
      <c r="R3" s="73" t="s">
        <v>165</v>
      </c>
      <c r="S3" s="73" t="s">
        <v>157</v>
      </c>
      <c r="T3" s="73" t="s">
        <v>158</v>
      </c>
      <c r="U3" s="73" t="s">
        <v>99</v>
      </c>
      <c r="V3" s="73" t="s">
        <v>100</v>
      </c>
      <c r="W3" s="73" t="s">
        <v>132</v>
      </c>
      <c r="X3" s="73" t="s">
        <v>101</v>
      </c>
      <c r="Y3" s="73" t="s">
        <v>106</v>
      </c>
      <c r="Z3" s="73" t="s">
        <v>159</v>
      </c>
      <c r="AA3" s="73" t="s">
        <v>163</v>
      </c>
      <c r="AB3" s="73" t="s">
        <v>107</v>
      </c>
      <c r="AC3" s="73" t="s">
        <v>164</v>
      </c>
      <c r="AD3" s="73" t="s">
        <v>108</v>
      </c>
      <c r="AE3" s="73" t="s">
        <v>154</v>
      </c>
      <c r="AF3" s="73" t="s">
        <v>155</v>
      </c>
      <c r="AG3" s="77" t="s">
        <v>156</v>
      </c>
      <c r="AJ3" t="s">
        <v>2</v>
      </c>
    </row>
    <row r="4" spans="1:36" ht="18" customHeight="1">
      <c r="A4" s="3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8"/>
      <c r="AJ4" t="s">
        <v>2</v>
      </c>
    </row>
    <row r="5" spans="1:36" ht="18.75">
      <c r="A5" s="37" t="s">
        <v>0</v>
      </c>
      <c r="B5" s="7"/>
      <c r="C5" s="8"/>
      <c r="D5" s="8"/>
      <c r="E5" s="8"/>
      <c r="F5" s="8"/>
      <c r="G5" s="8"/>
      <c r="H5" s="18"/>
      <c r="I5" s="25"/>
      <c r="J5" s="25"/>
      <c r="K5" s="25"/>
      <c r="L5" s="25"/>
      <c r="M5" s="25"/>
      <c r="N5" s="25"/>
      <c r="O5" s="25"/>
      <c r="P5" s="25"/>
      <c r="Q5" s="25"/>
      <c r="R5" s="8"/>
      <c r="S5" s="8"/>
      <c r="T5" s="25"/>
      <c r="U5" s="25"/>
      <c r="V5" s="25"/>
      <c r="W5" s="25"/>
      <c r="X5" s="25"/>
      <c r="Y5" s="8"/>
      <c r="Z5" s="8"/>
      <c r="AA5" s="8"/>
      <c r="AB5" s="8"/>
      <c r="AC5" s="8"/>
      <c r="AD5" s="8"/>
      <c r="AE5" s="8"/>
      <c r="AF5" s="8"/>
      <c r="AG5" s="52"/>
      <c r="AJ5" t="s">
        <v>2</v>
      </c>
    </row>
    <row r="6" spans="1:37" ht="12.75">
      <c r="A6" s="39" t="s">
        <v>41</v>
      </c>
      <c r="B6" s="4" t="s">
        <v>12</v>
      </c>
      <c r="C6" s="2" t="s">
        <v>72</v>
      </c>
      <c r="D6" s="2" t="s">
        <v>72</v>
      </c>
      <c r="E6" s="2" t="s">
        <v>70</v>
      </c>
      <c r="F6" s="2" t="s">
        <v>72</v>
      </c>
      <c r="G6" s="2" t="s">
        <v>71</v>
      </c>
      <c r="H6" s="2" t="s">
        <v>71</v>
      </c>
      <c r="I6" s="2" t="s">
        <v>102</v>
      </c>
      <c r="J6" s="2" t="s">
        <v>70</v>
      </c>
      <c r="K6" s="2" t="s">
        <v>102</v>
      </c>
      <c r="L6" s="2" t="s">
        <v>70</v>
      </c>
      <c r="M6" s="2" t="s">
        <v>70</v>
      </c>
      <c r="N6" s="2" t="s">
        <v>70</v>
      </c>
      <c r="O6" s="2" t="s">
        <v>70</v>
      </c>
      <c r="P6" s="2" t="s">
        <v>70</v>
      </c>
      <c r="Q6" s="2" t="s">
        <v>70</v>
      </c>
      <c r="R6" s="2" t="s">
        <v>70</v>
      </c>
      <c r="S6" s="2" t="s">
        <v>70</v>
      </c>
      <c r="T6" s="2" t="s">
        <v>70</v>
      </c>
      <c r="U6" s="2" t="s">
        <v>72</v>
      </c>
      <c r="V6" s="2" t="s">
        <v>72</v>
      </c>
      <c r="W6" s="2" t="s">
        <v>72</v>
      </c>
      <c r="X6" s="2" t="s">
        <v>72</v>
      </c>
      <c r="Y6" s="2" t="s">
        <v>72</v>
      </c>
      <c r="Z6" s="2" t="s">
        <v>72</v>
      </c>
      <c r="AA6" s="2" t="s">
        <v>72</v>
      </c>
      <c r="AB6" s="2" t="s">
        <v>72</v>
      </c>
      <c r="AC6" s="2" t="s">
        <v>72</v>
      </c>
      <c r="AD6" s="2" t="s">
        <v>70</v>
      </c>
      <c r="AE6" s="2" t="s">
        <v>72</v>
      </c>
      <c r="AF6" s="2" t="s">
        <v>72</v>
      </c>
      <c r="AG6" s="40" t="s">
        <v>72</v>
      </c>
      <c r="AH6" t="s">
        <v>2</v>
      </c>
      <c r="AJ6" t="s">
        <v>2</v>
      </c>
      <c r="AK6" t="s">
        <v>2</v>
      </c>
    </row>
    <row r="7" spans="1:36" ht="18.75" customHeight="1">
      <c r="A7" s="37" t="s">
        <v>6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2"/>
      <c r="AH7" t="s">
        <v>2</v>
      </c>
      <c r="AJ7" t="s">
        <v>2</v>
      </c>
    </row>
    <row r="8" spans="1:37" ht="12.75">
      <c r="A8" s="41" t="s">
        <v>22</v>
      </c>
      <c r="B8" s="4" t="s">
        <v>13</v>
      </c>
      <c r="C8" s="2" t="s">
        <v>28</v>
      </c>
      <c r="D8" s="2" t="s">
        <v>28</v>
      </c>
      <c r="E8" s="2" t="s">
        <v>28</v>
      </c>
      <c r="F8" s="2" t="s">
        <v>28</v>
      </c>
      <c r="G8" s="2" t="s">
        <v>28</v>
      </c>
      <c r="H8" s="2" t="s">
        <v>28</v>
      </c>
      <c r="I8" s="2" t="s">
        <v>28</v>
      </c>
      <c r="J8" s="2" t="s">
        <v>28</v>
      </c>
      <c r="K8" s="2" t="s">
        <v>28</v>
      </c>
      <c r="L8" s="2" t="s">
        <v>28</v>
      </c>
      <c r="M8" s="2" t="s">
        <v>28</v>
      </c>
      <c r="N8" s="2" t="s">
        <v>28</v>
      </c>
      <c r="O8" s="2" t="s">
        <v>28</v>
      </c>
      <c r="P8" s="2" t="s">
        <v>28</v>
      </c>
      <c r="Q8" s="2" t="s">
        <v>28</v>
      </c>
      <c r="R8" s="2" t="s">
        <v>28</v>
      </c>
      <c r="S8" s="2" t="s">
        <v>28</v>
      </c>
      <c r="T8" s="2" t="s">
        <v>28</v>
      </c>
      <c r="U8" s="2" t="s">
        <v>51</v>
      </c>
      <c r="V8" s="2" t="s">
        <v>51</v>
      </c>
      <c r="W8" s="2" t="s">
        <v>51</v>
      </c>
      <c r="X8" s="2" t="s">
        <v>51</v>
      </c>
      <c r="Y8" s="2" t="s">
        <v>28</v>
      </c>
      <c r="Z8" s="2" t="s">
        <v>28</v>
      </c>
      <c r="AA8" s="2" t="s">
        <v>28</v>
      </c>
      <c r="AB8" s="2" t="s">
        <v>28</v>
      </c>
      <c r="AC8" s="2" t="s">
        <v>28</v>
      </c>
      <c r="AD8" s="2" t="s">
        <v>28</v>
      </c>
      <c r="AE8" s="2" t="s">
        <v>28</v>
      </c>
      <c r="AF8" s="2" t="s">
        <v>28</v>
      </c>
      <c r="AG8" s="40" t="s">
        <v>28</v>
      </c>
      <c r="AH8" t="s">
        <v>2</v>
      </c>
      <c r="AJ8" t="s">
        <v>2</v>
      </c>
      <c r="AK8" t="s">
        <v>2</v>
      </c>
    </row>
    <row r="9" spans="1:37" ht="12.75">
      <c r="A9" s="41" t="s">
        <v>7</v>
      </c>
      <c r="B9" s="4" t="s">
        <v>14</v>
      </c>
      <c r="C9" s="2" t="s">
        <v>50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66</v>
      </c>
      <c r="L9" s="2" t="s">
        <v>50</v>
      </c>
      <c r="M9" s="2" t="s">
        <v>50</v>
      </c>
      <c r="N9" s="2" t="s">
        <v>50</v>
      </c>
      <c r="O9" s="2" t="s">
        <v>50</v>
      </c>
      <c r="P9" s="2" t="s">
        <v>50</v>
      </c>
      <c r="Q9" s="2" t="s">
        <v>50</v>
      </c>
      <c r="R9" s="2" t="s">
        <v>50</v>
      </c>
      <c r="S9" s="2" t="s">
        <v>50</v>
      </c>
      <c r="T9" s="2" t="s">
        <v>50</v>
      </c>
      <c r="U9" s="2" t="s">
        <v>65</v>
      </c>
      <c r="V9" s="2" t="s">
        <v>65</v>
      </c>
      <c r="W9" s="2" t="s">
        <v>50</v>
      </c>
      <c r="X9" s="2" t="s">
        <v>65</v>
      </c>
      <c r="Y9" s="2" t="s">
        <v>66</v>
      </c>
      <c r="Z9" s="2" t="s">
        <v>66</v>
      </c>
      <c r="AA9" s="2" t="s">
        <v>66</v>
      </c>
      <c r="AB9" s="2" t="s">
        <v>66</v>
      </c>
      <c r="AC9" s="2" t="s">
        <v>66</v>
      </c>
      <c r="AD9" s="2" t="s">
        <v>66</v>
      </c>
      <c r="AE9" s="2" t="s">
        <v>66</v>
      </c>
      <c r="AF9" s="2" t="s">
        <v>66</v>
      </c>
      <c r="AG9" s="40" t="s">
        <v>66</v>
      </c>
      <c r="AH9" t="s">
        <v>2</v>
      </c>
      <c r="AJ9" t="s">
        <v>2</v>
      </c>
      <c r="AK9" t="s">
        <v>2</v>
      </c>
    </row>
    <row r="10" spans="1:37" ht="12.75">
      <c r="A10" s="41" t="s">
        <v>8</v>
      </c>
      <c r="B10" s="4" t="s">
        <v>47</v>
      </c>
      <c r="C10" s="2" t="s">
        <v>89</v>
      </c>
      <c r="D10" s="2" t="s">
        <v>89</v>
      </c>
      <c r="E10" s="2" t="s">
        <v>89</v>
      </c>
      <c r="F10" s="2" t="s">
        <v>89</v>
      </c>
      <c r="G10" s="2" t="s">
        <v>89</v>
      </c>
      <c r="H10" s="2" t="s">
        <v>105</v>
      </c>
      <c r="I10" s="2" t="s">
        <v>90</v>
      </c>
      <c r="J10" s="2" t="s">
        <v>89</v>
      </c>
      <c r="K10" s="2" t="s">
        <v>89</v>
      </c>
      <c r="L10" s="2" t="s">
        <v>89</v>
      </c>
      <c r="M10" s="2" t="s">
        <v>89</v>
      </c>
      <c r="N10" s="2" t="s">
        <v>89</v>
      </c>
      <c r="O10" s="2" t="s">
        <v>89</v>
      </c>
      <c r="P10" s="2" t="s">
        <v>89</v>
      </c>
      <c r="Q10" s="2" t="s">
        <v>89</v>
      </c>
      <c r="R10" s="2" t="s">
        <v>89</v>
      </c>
      <c r="S10" s="2" t="s">
        <v>89</v>
      </c>
      <c r="T10" s="2" t="s">
        <v>89</v>
      </c>
      <c r="U10" s="2" t="s">
        <v>90</v>
      </c>
      <c r="V10" s="2" t="s">
        <v>90</v>
      </c>
      <c r="W10" s="2" t="s">
        <v>90</v>
      </c>
      <c r="X10" s="2" t="s">
        <v>90</v>
      </c>
      <c r="Y10" s="2" t="s">
        <v>89</v>
      </c>
      <c r="Z10" s="2" t="s">
        <v>89</v>
      </c>
      <c r="AA10" s="2" t="s">
        <v>90</v>
      </c>
      <c r="AB10" s="2" t="s">
        <v>90</v>
      </c>
      <c r="AC10" s="2" t="s">
        <v>90</v>
      </c>
      <c r="AD10" s="2" t="s">
        <v>90</v>
      </c>
      <c r="AE10" s="2" t="s">
        <v>90</v>
      </c>
      <c r="AF10" s="2" t="s">
        <v>90</v>
      </c>
      <c r="AG10" s="40" t="s">
        <v>90</v>
      </c>
      <c r="AH10" t="s">
        <v>2</v>
      </c>
      <c r="AJ10" t="s">
        <v>2</v>
      </c>
      <c r="AK10" t="s">
        <v>2</v>
      </c>
    </row>
    <row r="11" spans="1:37" ht="12.75">
      <c r="A11" s="41" t="s">
        <v>11</v>
      </c>
      <c r="B11" s="4" t="s">
        <v>21</v>
      </c>
      <c r="C11" s="2" t="s">
        <v>64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63</v>
      </c>
      <c r="V11" s="2" t="s">
        <v>63</v>
      </c>
      <c r="W11" s="2" t="s">
        <v>63</v>
      </c>
      <c r="X11" s="2" t="s">
        <v>63</v>
      </c>
      <c r="Y11" s="2" t="s">
        <v>64</v>
      </c>
      <c r="Z11" s="2" t="s">
        <v>64</v>
      </c>
      <c r="AA11" s="2" t="s">
        <v>64</v>
      </c>
      <c r="AB11" s="2" t="s">
        <v>64</v>
      </c>
      <c r="AC11" s="2" t="s">
        <v>64</v>
      </c>
      <c r="AD11" s="2" t="s">
        <v>64</v>
      </c>
      <c r="AE11" s="2" t="s">
        <v>64</v>
      </c>
      <c r="AF11" s="2" t="s">
        <v>64</v>
      </c>
      <c r="AG11" s="40" t="s">
        <v>64</v>
      </c>
      <c r="AH11" t="s">
        <v>2</v>
      </c>
      <c r="AJ11" t="s">
        <v>2</v>
      </c>
      <c r="AK11" t="s">
        <v>2</v>
      </c>
    </row>
    <row r="12" spans="1:37" ht="12.75">
      <c r="A12" s="41" t="s">
        <v>10</v>
      </c>
      <c r="B12" s="4" t="s">
        <v>15</v>
      </c>
      <c r="C12" s="2" t="s">
        <v>29</v>
      </c>
      <c r="D12" s="2" t="s">
        <v>29</v>
      </c>
      <c r="E12" s="2" t="s">
        <v>57</v>
      </c>
      <c r="F12" s="2" t="s">
        <v>77</v>
      </c>
      <c r="G12" s="2" t="s">
        <v>57</v>
      </c>
      <c r="H12" s="2" t="s">
        <v>77</v>
      </c>
      <c r="I12" s="2" t="s">
        <v>77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  <c r="O12" s="2" t="s">
        <v>29</v>
      </c>
      <c r="P12" s="2" t="s">
        <v>29</v>
      </c>
      <c r="Q12" s="2" t="s">
        <v>29</v>
      </c>
      <c r="R12" s="2" t="s">
        <v>29</v>
      </c>
      <c r="S12" s="2" t="s">
        <v>29</v>
      </c>
      <c r="T12" s="2" t="s">
        <v>29</v>
      </c>
      <c r="U12" s="2" t="s">
        <v>57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57</v>
      </c>
      <c r="AA12" s="2" t="s">
        <v>31</v>
      </c>
      <c r="AB12" s="2" t="s">
        <v>77</v>
      </c>
      <c r="AC12" s="2" t="s">
        <v>77</v>
      </c>
      <c r="AD12" s="2" t="s">
        <v>77</v>
      </c>
      <c r="AE12" s="2" t="s">
        <v>31</v>
      </c>
      <c r="AF12" s="2" t="s">
        <v>57</v>
      </c>
      <c r="AG12" s="40" t="s">
        <v>57</v>
      </c>
      <c r="AH12" t="s">
        <v>2</v>
      </c>
      <c r="AJ12" t="s">
        <v>2</v>
      </c>
      <c r="AK12" t="s">
        <v>2</v>
      </c>
    </row>
    <row r="13" spans="1:37" ht="12.75">
      <c r="A13" s="41" t="s">
        <v>23</v>
      </c>
      <c r="B13" s="4" t="s">
        <v>16</v>
      </c>
      <c r="C13" s="2" t="s">
        <v>83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83</v>
      </c>
      <c r="I13" s="2" t="s">
        <v>82</v>
      </c>
      <c r="J13" s="2" t="s">
        <v>58</v>
      </c>
      <c r="K13" s="2" t="s">
        <v>78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82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83</v>
      </c>
      <c r="V13" s="2" t="s">
        <v>82</v>
      </c>
      <c r="W13" s="2" t="s">
        <v>78</v>
      </c>
      <c r="X13" s="2" t="s">
        <v>78</v>
      </c>
      <c r="Y13" s="2" t="s">
        <v>58</v>
      </c>
      <c r="Z13" s="2" t="s">
        <v>58</v>
      </c>
      <c r="AA13" s="2" t="s">
        <v>82</v>
      </c>
      <c r="AB13" s="2" t="s">
        <v>83</v>
      </c>
      <c r="AC13" s="2" t="s">
        <v>82</v>
      </c>
      <c r="AD13" s="2" t="s">
        <v>78</v>
      </c>
      <c r="AE13" s="2" t="s">
        <v>58</v>
      </c>
      <c r="AF13" s="2" t="s">
        <v>58</v>
      </c>
      <c r="AG13" s="40" t="s">
        <v>58</v>
      </c>
      <c r="AH13" t="s">
        <v>2</v>
      </c>
      <c r="AJ13" t="s">
        <v>2</v>
      </c>
      <c r="AK13" t="s">
        <v>2</v>
      </c>
    </row>
    <row r="14" spans="1:37" ht="12.75">
      <c r="A14" s="41" t="s">
        <v>24</v>
      </c>
      <c r="B14" s="4" t="s">
        <v>17</v>
      </c>
      <c r="C14" s="2" t="s">
        <v>59</v>
      </c>
      <c r="D14" s="2" t="s">
        <v>59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59</v>
      </c>
      <c r="J14" s="2" t="s">
        <v>79</v>
      </c>
      <c r="K14" s="2" t="s">
        <v>79</v>
      </c>
      <c r="L14" s="2" t="s">
        <v>79</v>
      </c>
      <c r="M14" s="2" t="s">
        <v>59</v>
      </c>
      <c r="N14" s="2" t="s">
        <v>59</v>
      </c>
      <c r="O14" s="2" t="s">
        <v>59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59</v>
      </c>
      <c r="V14" s="2" t="s">
        <v>79</v>
      </c>
      <c r="W14" s="2" t="s">
        <v>59</v>
      </c>
      <c r="X14" s="2" t="s">
        <v>59</v>
      </c>
      <c r="Y14" s="2" t="s">
        <v>59</v>
      </c>
      <c r="Z14" s="2" t="s">
        <v>59</v>
      </c>
      <c r="AA14" s="2" t="s">
        <v>79</v>
      </c>
      <c r="AB14" s="2" t="s">
        <v>59</v>
      </c>
      <c r="AC14" s="2" t="s">
        <v>59</v>
      </c>
      <c r="AD14" s="2" t="s">
        <v>59</v>
      </c>
      <c r="AE14" s="2" t="s">
        <v>79</v>
      </c>
      <c r="AF14" s="2" t="s">
        <v>79</v>
      </c>
      <c r="AG14" s="40" t="s">
        <v>59</v>
      </c>
      <c r="AH14" t="s">
        <v>2</v>
      </c>
      <c r="AJ14" t="s">
        <v>2</v>
      </c>
      <c r="AK14" t="s">
        <v>2</v>
      </c>
    </row>
    <row r="15" spans="1:37" ht="12.75">
      <c r="A15" s="41" t="s">
        <v>25</v>
      </c>
      <c r="B15" s="4" t="s">
        <v>18</v>
      </c>
      <c r="C15" s="2" t="s">
        <v>60</v>
      </c>
      <c r="D15" s="2" t="s">
        <v>80</v>
      </c>
      <c r="E15" s="2" t="s">
        <v>80</v>
      </c>
      <c r="F15" s="2" t="s">
        <v>60</v>
      </c>
      <c r="G15" s="2" t="s">
        <v>80</v>
      </c>
      <c r="H15" s="2" t="s">
        <v>80</v>
      </c>
      <c r="I15" s="2" t="s">
        <v>80</v>
      </c>
      <c r="J15" s="2" t="s">
        <v>80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80</v>
      </c>
      <c r="P15" s="2" t="s">
        <v>80</v>
      </c>
      <c r="Q15" s="2" t="s">
        <v>80</v>
      </c>
      <c r="R15" s="2" t="s">
        <v>80</v>
      </c>
      <c r="S15" s="2" t="s">
        <v>80</v>
      </c>
      <c r="T15" s="2" t="s">
        <v>80</v>
      </c>
      <c r="U15" s="2" t="s">
        <v>60</v>
      </c>
      <c r="V15" s="2" t="s">
        <v>80</v>
      </c>
      <c r="W15" s="2" t="s">
        <v>60</v>
      </c>
      <c r="X15" s="2" t="s">
        <v>80</v>
      </c>
      <c r="Y15" s="2" t="s">
        <v>60</v>
      </c>
      <c r="Z15" s="2" t="s">
        <v>60</v>
      </c>
      <c r="AA15" s="2" t="s">
        <v>80</v>
      </c>
      <c r="AB15" s="2" t="s">
        <v>60</v>
      </c>
      <c r="AC15" s="2" t="s">
        <v>60</v>
      </c>
      <c r="AD15" s="2" t="s">
        <v>80</v>
      </c>
      <c r="AE15" s="2" t="s">
        <v>80</v>
      </c>
      <c r="AF15" s="2" t="s">
        <v>80</v>
      </c>
      <c r="AG15" s="40" t="s">
        <v>60</v>
      </c>
      <c r="AH15" t="s">
        <v>2</v>
      </c>
      <c r="AJ15" t="s">
        <v>2</v>
      </c>
      <c r="AK15" t="s">
        <v>2</v>
      </c>
    </row>
    <row r="16" spans="1:37" ht="12.75">
      <c r="A16" s="41" t="s">
        <v>26</v>
      </c>
      <c r="B16" s="4" t="s">
        <v>19</v>
      </c>
      <c r="C16" s="2" t="s">
        <v>61</v>
      </c>
      <c r="D16" s="2" t="s">
        <v>61</v>
      </c>
      <c r="E16" s="2" t="s">
        <v>32</v>
      </c>
      <c r="F16" s="2" t="s">
        <v>32</v>
      </c>
      <c r="G16" s="2" t="s">
        <v>61</v>
      </c>
      <c r="H16" s="2" t="s">
        <v>61</v>
      </c>
      <c r="I16" s="2" t="s">
        <v>81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61</v>
      </c>
      <c r="S16" s="2" t="s">
        <v>61</v>
      </c>
      <c r="T16" s="2" t="s">
        <v>61</v>
      </c>
      <c r="U16" s="2" t="s">
        <v>81</v>
      </c>
      <c r="V16" s="2" t="s">
        <v>61</v>
      </c>
      <c r="W16" s="2" t="s">
        <v>32</v>
      </c>
      <c r="X16" s="2" t="s">
        <v>61</v>
      </c>
      <c r="Y16" s="2" t="s">
        <v>61</v>
      </c>
      <c r="Z16" s="2" t="s">
        <v>61</v>
      </c>
      <c r="AA16" s="2" t="s">
        <v>61</v>
      </c>
      <c r="AB16" s="2" t="s">
        <v>61</v>
      </c>
      <c r="AC16" s="2" t="s">
        <v>61</v>
      </c>
      <c r="AD16" s="2" t="s">
        <v>81</v>
      </c>
      <c r="AE16" s="2" t="s">
        <v>81</v>
      </c>
      <c r="AF16" s="2" t="s">
        <v>81</v>
      </c>
      <c r="AG16" s="40" t="s">
        <v>81</v>
      </c>
      <c r="AH16" t="s">
        <v>2</v>
      </c>
      <c r="AJ16" t="s">
        <v>2</v>
      </c>
      <c r="AK16" t="s">
        <v>2</v>
      </c>
    </row>
    <row r="17" spans="1:37" ht="12.75">
      <c r="A17" s="41" t="s">
        <v>27</v>
      </c>
      <c r="B17" s="4" t="s">
        <v>20</v>
      </c>
      <c r="C17" s="2" t="s">
        <v>76</v>
      </c>
      <c r="D17" s="2" t="s">
        <v>76</v>
      </c>
      <c r="E17" s="2" t="s">
        <v>75</v>
      </c>
      <c r="F17" s="2" t="s">
        <v>75</v>
      </c>
      <c r="G17" s="2" t="s">
        <v>75</v>
      </c>
      <c r="H17" s="2" t="s">
        <v>75</v>
      </c>
      <c r="I17" s="2" t="s">
        <v>62</v>
      </c>
      <c r="J17" s="2" t="s">
        <v>62</v>
      </c>
      <c r="K17" s="2" t="s">
        <v>76</v>
      </c>
      <c r="L17" s="2" t="s">
        <v>62</v>
      </c>
      <c r="M17" s="2" t="s">
        <v>62</v>
      </c>
      <c r="N17" s="2" t="s">
        <v>62</v>
      </c>
      <c r="O17" s="2" t="s">
        <v>62</v>
      </c>
      <c r="P17" s="2" t="s">
        <v>76</v>
      </c>
      <c r="Q17" s="2" t="s">
        <v>76</v>
      </c>
      <c r="R17" s="2" t="s">
        <v>62</v>
      </c>
      <c r="S17" s="2" t="s">
        <v>62</v>
      </c>
      <c r="T17" s="2" t="s">
        <v>62</v>
      </c>
      <c r="U17" s="2" t="s">
        <v>75</v>
      </c>
      <c r="V17" s="2" t="s">
        <v>75</v>
      </c>
      <c r="W17" s="2" t="s">
        <v>75</v>
      </c>
      <c r="X17" s="2" t="s">
        <v>75</v>
      </c>
      <c r="Y17" s="2" t="s">
        <v>76</v>
      </c>
      <c r="Z17" s="2" t="s">
        <v>75</v>
      </c>
      <c r="AA17" s="2" t="s">
        <v>75</v>
      </c>
      <c r="AB17" s="2" t="s">
        <v>75</v>
      </c>
      <c r="AC17" s="2" t="s">
        <v>75</v>
      </c>
      <c r="AD17" s="2" t="s">
        <v>75</v>
      </c>
      <c r="AE17" s="2" t="s">
        <v>62</v>
      </c>
      <c r="AF17" s="2" t="s">
        <v>62</v>
      </c>
      <c r="AG17" s="40" t="s">
        <v>76</v>
      </c>
      <c r="AH17" t="s">
        <v>2</v>
      </c>
      <c r="AJ17" t="s">
        <v>2</v>
      </c>
      <c r="AK17" t="s">
        <v>2</v>
      </c>
    </row>
    <row r="18" spans="1:36" ht="18.75">
      <c r="A18" s="37" t="s">
        <v>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2"/>
      <c r="AH18" t="s">
        <v>2</v>
      </c>
      <c r="AJ18" t="s">
        <v>2</v>
      </c>
    </row>
    <row r="19" spans="1:37" ht="12.75">
      <c r="A19" s="41" t="s">
        <v>48</v>
      </c>
      <c r="B19" s="4" t="s">
        <v>73</v>
      </c>
      <c r="C19" s="2" t="s">
        <v>54</v>
      </c>
      <c r="D19" s="2" t="s">
        <v>54</v>
      </c>
      <c r="E19" s="2" t="s">
        <v>55</v>
      </c>
      <c r="F19" s="2" t="s">
        <v>54</v>
      </c>
      <c r="G19" s="2" t="s">
        <v>54</v>
      </c>
      <c r="H19" s="2" t="s">
        <v>54</v>
      </c>
      <c r="I19" s="2" t="s">
        <v>55</v>
      </c>
      <c r="J19" s="2" t="s">
        <v>55</v>
      </c>
      <c r="K19" s="2" t="s">
        <v>55</v>
      </c>
      <c r="L19" s="2" t="s">
        <v>55</v>
      </c>
      <c r="M19" s="2" t="s">
        <v>55</v>
      </c>
      <c r="N19" s="2" t="s">
        <v>55</v>
      </c>
      <c r="O19" s="2" t="s">
        <v>55</v>
      </c>
      <c r="P19" s="2" t="s">
        <v>55</v>
      </c>
      <c r="Q19" s="2" t="s">
        <v>55</v>
      </c>
      <c r="R19" s="2" t="s">
        <v>55</v>
      </c>
      <c r="S19" s="2" t="s">
        <v>55</v>
      </c>
      <c r="T19" s="2" t="s">
        <v>55</v>
      </c>
      <c r="U19" s="2" t="s">
        <v>53</v>
      </c>
      <c r="V19" s="2" t="s">
        <v>53</v>
      </c>
      <c r="W19" s="2" t="s">
        <v>53</v>
      </c>
      <c r="X19" s="2" t="s">
        <v>53</v>
      </c>
      <c r="Y19" s="2" t="s">
        <v>54</v>
      </c>
      <c r="Z19" s="2" t="s">
        <v>54</v>
      </c>
      <c r="AA19" s="2" t="s">
        <v>54</v>
      </c>
      <c r="AB19" s="2" t="s">
        <v>54</v>
      </c>
      <c r="AC19" s="2" t="s">
        <v>54</v>
      </c>
      <c r="AD19" s="2" t="s">
        <v>55</v>
      </c>
      <c r="AE19" s="2" t="s">
        <v>54</v>
      </c>
      <c r="AF19" s="2" t="s">
        <v>54</v>
      </c>
      <c r="AG19" s="40" t="s">
        <v>55</v>
      </c>
      <c r="AH19" t="s">
        <v>2</v>
      </c>
      <c r="AJ19" t="s">
        <v>2</v>
      </c>
      <c r="AK19" t="s">
        <v>2</v>
      </c>
    </row>
    <row r="20" spans="1:37" ht="12.75">
      <c r="A20" s="41" t="s">
        <v>49</v>
      </c>
      <c r="B20" s="4" t="s">
        <v>74</v>
      </c>
      <c r="C20" s="2" t="s">
        <v>86</v>
      </c>
      <c r="D20" s="2" t="s">
        <v>86</v>
      </c>
      <c r="E20" s="2" t="s">
        <v>86</v>
      </c>
      <c r="F20" s="2" t="s">
        <v>87</v>
      </c>
      <c r="G20" s="2" t="s">
        <v>84</v>
      </c>
      <c r="H20" s="2" t="s">
        <v>87</v>
      </c>
      <c r="I20" s="2" t="s">
        <v>33</v>
      </c>
      <c r="J20" s="2" t="s">
        <v>87</v>
      </c>
      <c r="K20" s="2" t="s">
        <v>87</v>
      </c>
      <c r="L20" s="2" t="s">
        <v>87</v>
      </c>
      <c r="M20" s="2" t="s">
        <v>87</v>
      </c>
      <c r="N20" s="2" t="s">
        <v>87</v>
      </c>
      <c r="O20" s="2" t="s">
        <v>87</v>
      </c>
      <c r="P20" s="2" t="s">
        <v>87</v>
      </c>
      <c r="Q20" s="2" t="s">
        <v>87</v>
      </c>
      <c r="R20" s="2" t="s">
        <v>87</v>
      </c>
      <c r="S20" s="2" t="s">
        <v>87</v>
      </c>
      <c r="T20" s="2" t="s">
        <v>87</v>
      </c>
      <c r="U20" s="2" t="s">
        <v>85</v>
      </c>
      <c r="V20" s="2" t="s">
        <v>85</v>
      </c>
      <c r="W20" s="2" t="s">
        <v>87</v>
      </c>
      <c r="X20" s="2" t="s">
        <v>85</v>
      </c>
      <c r="Y20" s="2" t="s">
        <v>86</v>
      </c>
      <c r="Z20" s="2" t="s">
        <v>87</v>
      </c>
      <c r="AA20" s="2" t="s">
        <v>86</v>
      </c>
      <c r="AB20" s="2" t="s">
        <v>87</v>
      </c>
      <c r="AC20" s="2" t="s">
        <v>86</v>
      </c>
      <c r="AD20" s="2" t="s">
        <v>85</v>
      </c>
      <c r="AE20" s="2" t="s">
        <v>86</v>
      </c>
      <c r="AF20" s="2" t="s">
        <v>87</v>
      </c>
      <c r="AG20" s="40" t="s">
        <v>86</v>
      </c>
      <c r="AH20" t="s">
        <v>2</v>
      </c>
      <c r="AJ20" t="s">
        <v>2</v>
      </c>
      <c r="AK20" t="s">
        <v>2</v>
      </c>
    </row>
    <row r="21" spans="1:36" ht="12.75">
      <c r="A21" s="42">
        <f>IF(SUM(C21:BK21)&gt;0,"ERROR EMPTY CELLS","")</f>
      </c>
      <c r="B21" s="26" t="s">
        <v>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4"/>
      <c r="W21" s="24"/>
      <c r="X21" s="24"/>
      <c r="Y21" s="26"/>
      <c r="Z21" s="26"/>
      <c r="AA21" s="26"/>
      <c r="AB21" s="26"/>
      <c r="AC21" s="26"/>
      <c r="AD21" s="24"/>
      <c r="AE21" s="24"/>
      <c r="AF21" s="24"/>
      <c r="AG21" s="43"/>
      <c r="AH21" t="s">
        <v>2</v>
      </c>
      <c r="AJ21" t="s">
        <v>2</v>
      </c>
    </row>
    <row r="22" spans="1:36" ht="15.75">
      <c r="A22" s="44" t="str">
        <f>IF(SUM(C22:BK22)&gt;0,"ERROR Empty cells detected","No empty cells detected")</f>
        <v>No empty cells detected</v>
      </c>
      <c r="B22" s="27"/>
      <c r="C22" s="28">
        <f>IF(COUNTBLANK(C6:C6)+COUNTBLANK(C8:C15)+COUNTBLANK(C16:C17)+COUNTBLANK(C19:C20)+COUNTBLANK(C11:C11)&gt;0,COUNTBLANK(C6:C6)+COUNTBLANK(C8:C15)+COUNTBLANK(C16:C17)+COUNTBLANK(C19:C20)+COUNTBLANK(C11:C11),"")</f>
      </c>
      <c r="D22" s="28">
        <f>IF(COUNTBLANK(D6:D6)+COUNTBLANK(D8:D15)+COUNTBLANK(D16:D17)+COUNTBLANK(D19:D20)+COUNTBLANK(D11:D11)&gt;0,COUNTBLANK(D6:D6)+COUNTBLANK(D8:D15)+COUNTBLANK(D16:D17)+COUNTBLANK(D19:D20)+COUNTBLANK(D11:D11),"")</f>
      </c>
      <c r="E22" s="28">
        <f>IF(COUNTBLANK(E6:E6)+COUNTBLANK(E8:E15)+COUNTBLANK(E16:E17)+COUNTBLANK(E19:E20)+COUNTBLANK(E11:E11)&gt;0,COUNTBLANK(E6:E6)+COUNTBLANK(E8:E15)+COUNTBLANK(E16:E17)+COUNTBLANK(E19:E20)+COUNTBLANK(E11:E11),"")</f>
      </c>
      <c r="F22" s="29">
        <f>IF(COUNTBLANK(F6:F6)+COUNTBLANK(F8:F15)+COUNTBLANK(F16:F17)+COUNTBLANK(F19:F20)+COUNTBLANK(F11:F11)&gt;0,COUNTBLANK(F6:F6)+COUNTBLANK(F8:F15)+COUNTBLANK(F16:F17)+COUNTBLANK(F19:F20)+COUNTBLANK(F11:F11),"")</f>
      </c>
      <c r="G22" s="29">
        <f>IF(COUNTBLANK(G6:G6)+COUNTBLANK(G8:G15)+COUNTBLANK(G16:G17)+COUNTBLANK(G19:G20)+COUNTBLANK(G11:G11)&gt;0,COUNTBLANK(G6:G6)+COUNTBLANK(G8:G15)+COUNTBLANK(G16:G17)+COUNTBLANK(G19:G20)+COUNTBLANK(G11:G11),"")</f>
      </c>
      <c r="H22" s="29"/>
      <c r="I22" s="28">
        <f>IF(COUNTBLANK(I6:I6)+COUNTBLANK(I8:I15)+COUNTBLANK(I16:I17)+COUNTBLANK(I19:I20)+COUNTBLANK(I11:I11)&gt;0,COUNTBLANK(I6:I6)+COUNTBLANK(I8:I15)+COUNTBLANK(I16:I17)+COUNTBLANK(I19:I20)+COUNTBLANK(I11:I11),"")</f>
      </c>
      <c r="J22" s="28">
        <f>IF(COUNTBLANK(J6:J6)+COUNTBLANK(J8:J15)+COUNTBLANK(J16:J17)+COUNTBLANK(J19:J20)+COUNTBLANK(J11:J11)&gt;0,COUNTBLANK(J6:J6)+COUNTBLANK(J8:J15)+COUNTBLANK(J16:J17)+COUNTBLANK(J19:J20)+COUNTBLANK(J11:J11),"")</f>
      </c>
      <c r="K22" s="28">
        <f aca="true" t="shared" si="1" ref="K22:Q22">IF(COUNTBLANK(K6:K6)+COUNTBLANK(K8:K15)+COUNTBLANK(K16:K17)+COUNTBLANK(K19:K20)+COUNTBLANK(K11:K11)&gt;0,COUNTBLANK(K6:K6)+COUNTBLANK(K8:K15)+COUNTBLANK(K16:K17)+COUNTBLANK(K19:K20)+COUNTBLANK(K11:K11),"")</f>
      </c>
      <c r="L22" s="28">
        <f t="shared" si="1"/>
      </c>
      <c r="M22" s="28">
        <f t="shared" si="1"/>
      </c>
      <c r="N22" s="28">
        <f t="shared" si="1"/>
      </c>
      <c r="O22" s="28">
        <f t="shared" si="1"/>
      </c>
      <c r="P22" s="28">
        <f t="shared" si="1"/>
      </c>
      <c r="Q22" s="28">
        <f t="shared" si="1"/>
      </c>
      <c r="R22" s="28">
        <f>IF(COUNTBLANK(R6:R6)+COUNTBLANK(R8:R15)+COUNTBLANK(R16:R17)+COUNTBLANK(R19:R20)+COUNTBLANK(R11:R11)&gt;0,COUNTBLANK(R6:R6)+COUNTBLANK(R8:R15)+COUNTBLANK(R16:R17)+COUNTBLANK(R19:R20)+COUNTBLANK(R11:R11),"")</f>
      </c>
      <c r="S22" s="28">
        <f>IF(COUNTBLANK(S6:S6)+COUNTBLANK(S8:S15)+COUNTBLANK(S16:S17)+COUNTBLANK(S19:S20)+COUNTBLANK(S11:S11)&gt;0,COUNTBLANK(S6:S6)+COUNTBLANK(S8:S15)+COUNTBLANK(S16:S17)+COUNTBLANK(S19:S20)+COUNTBLANK(S11:S11),"")</f>
      </c>
      <c r="T22" s="28">
        <f>IF(COUNTBLANK(T6:T6)+COUNTBLANK(T8:T15)+COUNTBLANK(T16:T17)+COUNTBLANK(T19:T20)+COUNTBLANK(T11:T11)&gt;0,COUNTBLANK(T6:T6)+COUNTBLANK(T8:T15)+COUNTBLANK(T16:T17)+COUNTBLANK(T19:T20)+COUNTBLANK(T11:T11),"")</f>
      </c>
      <c r="U22" s="29">
        <f>IF(COUNTBLANK(U6:U6)+COUNTBLANK(U8:U15)+COUNTBLANK(U16:U17)+COUNTBLANK(U19:U20)+COUNTBLANK(U11:U11)&gt;0,COUNTBLANK(U6:U6)+COUNTBLANK(U8:U15)+COUNTBLANK(U16:U17)+COUNTBLANK(U19:U20)+COUNTBLANK(U11:U11),"")</f>
      </c>
      <c r="V22" s="24"/>
      <c r="W22" s="24"/>
      <c r="X22" s="24"/>
      <c r="Y22" s="28">
        <f aca="true" t="shared" si="2" ref="Y22:AD22">IF(COUNTBLANK(Y6:Y6)+COUNTBLANK(Y8:Y15)+COUNTBLANK(Y16:Y17)+COUNTBLANK(Y19:Y20)+COUNTBLANK(Y11:Y11)&gt;0,COUNTBLANK(Y6:Y6)+COUNTBLANK(Y8:Y15)+COUNTBLANK(Y16:Y17)+COUNTBLANK(Y19:Y20)+COUNTBLANK(Y11:Y11),"")</f>
      </c>
      <c r="Z22" s="28">
        <f t="shared" si="2"/>
      </c>
      <c r="AA22" s="28">
        <f t="shared" si="2"/>
      </c>
      <c r="AB22" s="28">
        <f t="shared" si="2"/>
      </c>
      <c r="AC22" s="28">
        <f t="shared" si="2"/>
      </c>
      <c r="AD22" s="24">
        <f t="shared" si="2"/>
      </c>
      <c r="AE22" s="24"/>
      <c r="AF22" s="24"/>
      <c r="AG22" s="43"/>
      <c r="AH22" t="s">
        <v>2</v>
      </c>
      <c r="AJ22" t="s">
        <v>2</v>
      </c>
    </row>
    <row r="23" spans="1:36" ht="15.75">
      <c r="A23" s="45" t="s">
        <v>3</v>
      </c>
      <c r="B23" s="30"/>
      <c r="C23" s="21">
        <f>IF(C22="",SUM(MID(C6,LEN(C6)-3,3),MID(C8,LEN(C8)-3,3),MID(C9,LEN(C9)-3,3),MID(C12,LEN(C12)-3,3),MID(C10,LEN(C10)-3,3),MID(C13,LEN(C13)-3,3),MID(C14,LEN(C14)-3,3),MID(C15,LEN(C15)-3,3),MID(C16,LEN(C16)-3,3),MID(C17,LEN(C17)-3,3),MID(C19,LEN(C19)-3,3),MID(C20,LEN(C20)-3,3)),"")</f>
        <v>230</v>
      </c>
      <c r="D23" s="21">
        <f>IF(D22="",SUM(MID(D6,LEN(D6)-3,3),MID(D8,LEN(D8)-3,3),MID(D9,LEN(D9)-3,3),MID(D12,LEN(D12)-3,3),MID(D10,LEN(D10)-3,3),MID(D13,LEN(D13)-3,3),MID(D14,LEN(D14)-3,3),MID(D15,LEN(D15)-3,3),MID(D16,LEN(D16)-3,3),MID(D17,LEN(D17)-3,3),MID(D19,LEN(D19)-3,3),MID(D20,LEN(D20)-3,3)),"")</f>
        <v>245</v>
      </c>
      <c r="E23" s="21">
        <f>IF(E22="",SUM(MID(E6,LEN(E6)-3,3),MID(E8,LEN(E8)-3,3),MID(E9,LEN(E9)-3,3),MID(E12,LEN(E12)-3,3),MID(E10,LEN(E10)-3,3),MID(E13,LEN(E13)-3,3),MID(E14,LEN(E14)-3,3),MID(E15,LEN(E15)-3,3),MID(E16,LEN(E16)-3,3),MID(E17,LEN(E17)-3,3),MID(E19,LEN(E19)-3,3),MID(E20,LEN(E20)-3,3)),"")</f>
        <v>405</v>
      </c>
      <c r="F23" s="21">
        <f>IF(F22="",SUM(MID(F6,LEN(F6)-3,3),MID(F8,LEN(F8)-3,3),MID(F9,LEN(F9)-3,3),MID(F12,LEN(F12)-3,3),MID(F10,LEN(F10)-3,3),MID(F13,LEN(F13)-3,3),MID(F14,LEN(F14)-3,3),MID(F15,LEN(F15)-3,3),MID(F16,LEN(F16)-3,3),MID(F17,LEN(F17)-3,3),MID(F19,LEN(F19)-3,3),MID(F20,LEN(F20)-3,3)),"")</f>
        <v>365</v>
      </c>
      <c r="G23" s="21">
        <f aca="true" t="shared" si="3" ref="G23:AG23">IF(G22="",SUM(MID(G6,LEN(G6)-3,3),MID(G8,LEN(G8)-3,3),MID(G9,LEN(G9)-3,3),MID(G12,LEN(G12)-3,3),MID(G10,LEN(G10)-3,3),MID(G13,LEN(G13)-3,3),MID(G14,LEN(G14)-3,3),MID(G15,LEN(G15)-3,3),MID(G16,LEN(G16)-3,3),MID(G17,LEN(G17)-3,3),MID(G19,LEN(G19)-3,3),MID(G20,LEN(G20)-3,3)),"")</f>
        <v>550</v>
      </c>
      <c r="H23" s="21">
        <f t="shared" si="3"/>
        <v>465</v>
      </c>
      <c r="I23" s="21">
        <f t="shared" si="3"/>
        <v>290</v>
      </c>
      <c r="J23" s="21">
        <f t="shared" si="3"/>
        <v>360</v>
      </c>
      <c r="K23" s="21">
        <f t="shared" si="3"/>
        <v>565</v>
      </c>
      <c r="L23" s="21">
        <f t="shared" si="3"/>
        <v>360</v>
      </c>
      <c r="M23" s="21">
        <f t="shared" si="3"/>
        <v>330</v>
      </c>
      <c r="N23" s="21">
        <f t="shared" si="3"/>
        <v>330</v>
      </c>
      <c r="O23" s="21">
        <f t="shared" si="3"/>
        <v>330</v>
      </c>
      <c r="P23" s="21">
        <f t="shared" si="3"/>
        <v>405</v>
      </c>
      <c r="Q23" s="21">
        <f t="shared" si="3"/>
        <v>400</v>
      </c>
      <c r="R23" s="21">
        <f t="shared" si="3"/>
        <v>360</v>
      </c>
      <c r="S23" s="21">
        <f t="shared" si="3"/>
        <v>360</v>
      </c>
      <c r="T23" s="21">
        <f t="shared" si="3"/>
        <v>360</v>
      </c>
      <c r="U23" s="21">
        <f t="shared" si="3"/>
        <v>795</v>
      </c>
      <c r="V23" s="21">
        <f t="shared" si="3"/>
        <v>840</v>
      </c>
      <c r="W23" s="21">
        <f t="shared" si="3"/>
        <v>390</v>
      </c>
      <c r="X23" s="21">
        <f t="shared" si="3"/>
        <v>840</v>
      </c>
      <c r="Y23" s="21">
        <f t="shared" si="3"/>
        <v>375</v>
      </c>
      <c r="Z23" s="21">
        <f t="shared" si="3"/>
        <v>460</v>
      </c>
      <c r="AA23" s="21">
        <f t="shared" si="3"/>
        <v>475</v>
      </c>
      <c r="AB23" s="21">
        <f t="shared" si="3"/>
        <v>495</v>
      </c>
      <c r="AC23" s="21">
        <f t="shared" si="3"/>
        <v>435</v>
      </c>
      <c r="AD23" s="21">
        <f t="shared" si="3"/>
        <v>860</v>
      </c>
      <c r="AE23" s="21">
        <f t="shared" si="3"/>
        <v>400</v>
      </c>
      <c r="AF23" s="21">
        <f t="shared" si="3"/>
        <v>455</v>
      </c>
      <c r="AG23" s="46">
        <f t="shared" si="3"/>
        <v>390</v>
      </c>
      <c r="AH23" t="s">
        <v>2</v>
      </c>
      <c r="AJ23" t="s">
        <v>2</v>
      </c>
    </row>
    <row r="24" spans="1:36" ht="15.75">
      <c r="A24" s="42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7"/>
      <c r="AH24" t="s">
        <v>2</v>
      </c>
      <c r="AJ24" t="s">
        <v>2</v>
      </c>
    </row>
    <row r="25" spans="1:36" ht="12.75">
      <c r="A25" s="45" t="s">
        <v>151</v>
      </c>
      <c r="B25" s="26"/>
      <c r="C25" s="23">
        <f>IF(C23&lt;&gt;"",C23/'Validation Data'!$C$58,"")</f>
        <v>0.23</v>
      </c>
      <c r="D25" s="23">
        <f>IF(D23&lt;&gt;"",D23/'Validation Data'!$C$58,"")</f>
        <v>0.245</v>
      </c>
      <c r="E25" s="23">
        <f>IF(E23&lt;&gt;"",E23/'Validation Data'!$C$58,"")</f>
        <v>0.405</v>
      </c>
      <c r="F25" s="23">
        <f>IF(F23&lt;&gt;"",F23/'Validation Data'!$C$58,"")</f>
        <v>0.365</v>
      </c>
      <c r="G25" s="23">
        <f>IF(G23&lt;&gt;"",G23/'Validation Data'!$C$58,"")</f>
        <v>0.55</v>
      </c>
      <c r="H25" s="23">
        <f>IF(H23&lt;&gt;"",H23/'Validation Data'!$C$58,"")</f>
        <v>0.465</v>
      </c>
      <c r="I25" s="23">
        <f>IF(I23&lt;&gt;"",I23/'Validation Data'!$C$58,"")</f>
        <v>0.29</v>
      </c>
      <c r="J25" s="23">
        <f>IF(J23&lt;&gt;"",J23/'Validation Data'!$C$58,"")</f>
        <v>0.36</v>
      </c>
      <c r="K25" s="23">
        <f>IF(K23&lt;&gt;"",K23/'Validation Data'!$C$58,"")</f>
        <v>0.565</v>
      </c>
      <c r="L25" s="23">
        <f>IF(L23&lt;&gt;"",L23/'Validation Data'!$C$58,"")</f>
        <v>0.36</v>
      </c>
      <c r="M25" s="23">
        <f>IF(M23&lt;&gt;"",M23/'Validation Data'!$C$58,"")</f>
        <v>0.33</v>
      </c>
      <c r="N25" s="23">
        <f>IF(N23&lt;&gt;"",N23/'Validation Data'!$C$58,"")</f>
        <v>0.33</v>
      </c>
      <c r="O25" s="23">
        <f>IF(O23&lt;&gt;"",O23/'Validation Data'!$C$58,"")</f>
        <v>0.33</v>
      </c>
      <c r="P25" s="23">
        <f>IF(P23&lt;&gt;"",P23/'Validation Data'!$C$58,"")</f>
        <v>0.405</v>
      </c>
      <c r="Q25" s="23">
        <f>IF(Q23&lt;&gt;"",Q23/'Validation Data'!$C$58,"")</f>
        <v>0.4</v>
      </c>
      <c r="R25" s="23">
        <f>IF(R23&lt;&gt;"",R23/'Validation Data'!$C$58,"")</f>
        <v>0.36</v>
      </c>
      <c r="S25" s="23">
        <f>IF(S23&lt;&gt;"",S23/'Validation Data'!$C$58,"")</f>
        <v>0.36</v>
      </c>
      <c r="T25" s="23">
        <f>IF(T23&lt;&gt;"",T23/'Validation Data'!$C$58,"")</f>
        <v>0.36</v>
      </c>
      <c r="U25" s="23">
        <f>IF(U23&lt;&gt;"",U23/'Validation Data'!$C$58,"")</f>
        <v>0.795</v>
      </c>
      <c r="V25" s="23">
        <f>IF(V23&lt;&gt;"",V23/'Validation Data'!$C$58,"")</f>
        <v>0.84</v>
      </c>
      <c r="W25" s="23">
        <f>IF(W23&lt;&gt;"",W23/'Validation Data'!$C$58,"")</f>
        <v>0.39</v>
      </c>
      <c r="X25" s="23">
        <f>IF(X23&lt;&gt;"",X23/'Validation Data'!$C$58,"")</f>
        <v>0.84</v>
      </c>
      <c r="Y25" s="23">
        <f>IF(Y23&lt;&gt;"",Y23/'Validation Data'!$C$58,"")</f>
        <v>0.375</v>
      </c>
      <c r="Z25" s="23">
        <f>IF(Z23&lt;&gt;"",Z23/'Validation Data'!$C$58,"")</f>
        <v>0.46</v>
      </c>
      <c r="AA25" s="23">
        <f>IF(AA23&lt;&gt;"",AA23/'Validation Data'!$C$58,"")</f>
        <v>0.475</v>
      </c>
      <c r="AB25" s="23">
        <f>IF(AB23&lt;&gt;"",AB23/'Validation Data'!$C$58,"")</f>
        <v>0.495</v>
      </c>
      <c r="AC25" s="23">
        <f>IF(AC23&lt;&gt;"",AC23/'Validation Data'!$C$58,"")</f>
        <v>0.435</v>
      </c>
      <c r="AD25" s="23">
        <f>IF(AD23&lt;&gt;"",AD23/'Validation Data'!$C$58,"")</f>
        <v>0.86</v>
      </c>
      <c r="AE25" s="23">
        <f>IF(AE23&lt;&gt;"",AE23/'Validation Data'!$C$58,"")</f>
        <v>0.4</v>
      </c>
      <c r="AF25" s="23">
        <f>IF(AF23&lt;&gt;"",AF23/'Validation Data'!$C$58,"")</f>
        <v>0.455</v>
      </c>
      <c r="AG25" s="48">
        <f>IF(AG23&lt;&gt;"",AG23/'Validation Data'!$C$58,"")</f>
        <v>0.39</v>
      </c>
      <c r="AH25" t="s">
        <v>2</v>
      </c>
      <c r="AJ25" t="s">
        <v>2</v>
      </c>
    </row>
    <row r="26" spans="1:36" ht="38.25">
      <c r="A26" s="81" t="str">
        <f>A2</f>
        <v>R5/CIS</v>
      </c>
      <c r="B26" s="82"/>
      <c r="C26" s="3" t="str">
        <f aca="true" t="shared" si="4" ref="C26:T26">C3</f>
        <v>Suspensions</v>
      </c>
      <c r="D26" s="3" t="str">
        <f t="shared" si="4"/>
        <v>CN</v>
      </c>
      <c r="E26" s="20" t="str">
        <f t="shared" si="4"/>
        <v>ART2</v>
      </c>
      <c r="F26" s="20" t="str">
        <f t="shared" si="4"/>
        <v>SMS</v>
      </c>
      <c r="G26" s="20" t="str">
        <f t="shared" si="4"/>
        <v>CRMS</v>
      </c>
      <c r="H26" s="20" t="str">
        <f t="shared" si="4"/>
        <v>EOS</v>
      </c>
      <c r="I26" s="20" t="str">
        <f t="shared" si="4"/>
        <v>DDS2-CM</v>
      </c>
      <c r="J26" s="20" t="str">
        <f t="shared" si="4"/>
        <v>DDS2-SEED</v>
      </c>
      <c r="K26" s="20" t="str">
        <f t="shared" si="4"/>
        <v>DDS2-TARIC</v>
      </c>
      <c r="L26" s="20" t="str">
        <f t="shared" si="4"/>
        <v>DDS2-EOS</v>
      </c>
      <c r="M26" s="20" t="str">
        <f t="shared" si="4"/>
        <v>DDS2-SUSP</v>
      </c>
      <c r="N26" s="20" t="str">
        <f t="shared" si="4"/>
        <v>DDS2-SURV</v>
      </c>
      <c r="O26" s="20" t="str">
        <f t="shared" si="4"/>
        <v>DDS2-ECICS</v>
      </c>
      <c r="P26" s="20" t="str">
        <f t="shared" si="4"/>
        <v>DDS2-EBTI</v>
      </c>
      <c r="Q26" s="20" t="str">
        <f t="shared" si="4"/>
        <v>DDS2-COL</v>
      </c>
      <c r="R26" s="20" t="str">
        <f t="shared" si="4"/>
        <v>DDS2-EMAP</v>
      </c>
      <c r="S26" s="20" t="str">
        <f t="shared" si="4"/>
        <v>DDS2-TRANSIT-MRN</v>
      </c>
      <c r="T26" s="20" t="str">
        <f t="shared" si="4"/>
        <v>DDS2-EXPORT-MRN</v>
      </c>
      <c r="U26" s="20" t="str">
        <f aca="true" t="shared" si="5" ref="U26:AF26">U3</f>
        <v>CS/RD</v>
      </c>
      <c r="V26" s="20" t="str">
        <f t="shared" si="5"/>
        <v>CS/MIS</v>
      </c>
      <c r="W26" s="20" t="str">
        <f t="shared" si="5"/>
        <v>STTA</v>
      </c>
      <c r="X26" s="20" t="str">
        <f t="shared" si="5"/>
        <v>TTA</v>
      </c>
      <c r="Y26" s="20" t="str">
        <f t="shared" si="5"/>
        <v>ISPP</v>
      </c>
      <c r="Z26" s="20" t="str">
        <f t="shared" si="5"/>
        <v>ECICS2</v>
      </c>
      <c r="AA26" s="20" t="str">
        <f t="shared" si="5"/>
        <v>SURV2</v>
      </c>
      <c r="AB26" s="20" t="str">
        <f t="shared" si="5"/>
        <v>Quota2</v>
      </c>
      <c r="AC26" s="20" t="str">
        <f t="shared" si="5"/>
        <v>EBTI3</v>
      </c>
      <c r="AD26" s="20" t="str">
        <f t="shared" si="5"/>
        <v>TARIC3</v>
      </c>
      <c r="AE26" s="20" t="str">
        <f t="shared" si="5"/>
        <v>CSI Bridge</v>
      </c>
      <c r="AF26" s="20" t="str">
        <f t="shared" si="5"/>
        <v>HTTP Bridge</v>
      </c>
      <c r="AG26" s="57" t="str">
        <f>AG3</f>
        <v>UM</v>
      </c>
      <c r="AH26" t="s">
        <v>2</v>
      </c>
      <c r="AJ26" t="s">
        <v>2</v>
      </c>
    </row>
    <row r="27" spans="1:36" ht="13.5" thickBot="1">
      <c r="A27" s="83"/>
      <c r="B27" s="84"/>
      <c r="C27" s="50" t="str">
        <f>IF(C23&lt;"",VLOOKUP(C25,'Validation Data'!$C$75:$E$79,3,1),"")</f>
        <v>Low</v>
      </c>
      <c r="D27" s="50" t="str">
        <f>IF(D23&lt;"",VLOOKUP(D25,'Validation Data'!$C$75:$E$79,3,1),"")</f>
        <v>Low</v>
      </c>
      <c r="E27" s="50" t="str">
        <f>IF(E23&lt;"",VLOOKUP(E25,'Validation Data'!$C$75:$E$79,3,1),"")</f>
        <v>Low</v>
      </c>
      <c r="F27" s="50" t="str">
        <f>IF(F23&lt;"",VLOOKUP(F25,'Validation Data'!$C$75:$E$79,3,1),"")</f>
        <v>Low</v>
      </c>
      <c r="G27" s="50" t="str">
        <f>IF(G23&lt;"",VLOOKUP(G25,'Validation Data'!$C$75:$E$79,3,1),"")</f>
        <v>Medium</v>
      </c>
      <c r="H27" s="50" t="str">
        <f>IF(H23&lt;"",VLOOKUP(H25,'Validation Data'!$C$75:$E$79,3,1),"")</f>
        <v>Medium</v>
      </c>
      <c r="I27" s="50" t="str">
        <f>IF(I23&lt;"",VLOOKUP(I25,'Validation Data'!$C$75:$E$79,3,1),"")</f>
        <v>Low</v>
      </c>
      <c r="J27" s="50" t="str">
        <f>IF(J23&lt;"",VLOOKUP(J25,'Validation Data'!$C$75:$E$79,3,1),"")</f>
        <v>Low</v>
      </c>
      <c r="K27" s="50" t="str">
        <f>IF(K23&lt;"",VLOOKUP(K25,'Validation Data'!$C$75:$E$79,3,1),"")</f>
        <v>Medium</v>
      </c>
      <c r="L27" s="50" t="str">
        <f>IF(L23&lt;"",VLOOKUP(L25,'Validation Data'!$C$75:$E$79,3,1),"")</f>
        <v>Low</v>
      </c>
      <c r="M27" s="50" t="str">
        <f>IF(M23&lt;"",VLOOKUP(M25,'Validation Data'!$C$75:$E$79,3,1),"")</f>
        <v>Low</v>
      </c>
      <c r="N27" s="50" t="str">
        <f>IF(N23&lt;"",VLOOKUP(N25,'Validation Data'!$C$75:$E$79,3,1),"")</f>
        <v>Low</v>
      </c>
      <c r="O27" s="50" t="str">
        <f>IF(O23&lt;"",VLOOKUP(O25,'Validation Data'!$C$75:$E$79,3,1),"")</f>
        <v>Low</v>
      </c>
      <c r="P27" s="50" t="str">
        <f>IF(P23&lt;"",VLOOKUP(P25,'Validation Data'!$C$75:$E$79,3,1),"")</f>
        <v>Low</v>
      </c>
      <c r="Q27" s="50" t="str">
        <f>IF(Q23&lt;"",VLOOKUP(Q25,'Validation Data'!$C$75:$E$79,3,1),"")</f>
        <v>Low</v>
      </c>
      <c r="R27" s="50" t="str">
        <f>IF(R23&lt;"",VLOOKUP(R25,'Validation Data'!$C$75:$E$79,3,1),"")</f>
        <v>Low</v>
      </c>
      <c r="S27" s="50" t="str">
        <f>IF(S23&lt;"",VLOOKUP(S25,'Validation Data'!$C$75:$E$79,3,1),"")</f>
        <v>Low</v>
      </c>
      <c r="T27" s="50" t="str">
        <f>IF(T23&lt;"",VLOOKUP(T25,'Validation Data'!$C$75:$E$79,3,1),"")</f>
        <v>Low</v>
      </c>
      <c r="U27" s="50" t="str">
        <f>IF(U23&lt;"",VLOOKUP(U25,'Validation Data'!$C$75:$E$79,3,1),"")</f>
        <v>High</v>
      </c>
      <c r="V27" s="50" t="str">
        <f>IF(V23&lt;"",VLOOKUP(V25,'Validation Data'!$C$75:$E$79,3,1),"")</f>
        <v>High</v>
      </c>
      <c r="W27" s="50" t="str">
        <f>IF(W23&lt;"",VLOOKUP(W25,'Validation Data'!$C$75:$E$79,3,1),"")</f>
        <v>Low</v>
      </c>
      <c r="X27" s="50" t="str">
        <f>IF(X23&lt;"",VLOOKUP(X25,'Validation Data'!$C$75:$E$79,3,1),"")</f>
        <v>High</v>
      </c>
      <c r="Y27" s="50" t="str">
        <f>IF(Y23&lt;"",VLOOKUP(Y25,'Validation Data'!$C$75:$E$79,3,1),"")</f>
        <v>Low</v>
      </c>
      <c r="Z27" s="50" t="str">
        <f>IF(Z23&lt;"",VLOOKUP(Z25,'Validation Data'!$C$75:$E$79,3,1),"")</f>
        <v>Medium</v>
      </c>
      <c r="AA27" s="50" t="str">
        <f>IF(AA23&lt;"",VLOOKUP(AA25,'Validation Data'!$C$75:$E$79,3,1),"")</f>
        <v>Medium</v>
      </c>
      <c r="AB27" s="50" t="str">
        <f>IF(AB23&lt;"",VLOOKUP(AB25,'Validation Data'!$C$75:$E$79,3,1),"")</f>
        <v>Medium</v>
      </c>
      <c r="AC27" s="50" t="str">
        <f>IF(AC23&lt;"",VLOOKUP(AC25,'Validation Data'!$C$75:$E$79,3,1),"")</f>
        <v>Medium</v>
      </c>
      <c r="AD27" s="50" t="str">
        <f>IF(AD23&lt;"",VLOOKUP(AD25,'Validation Data'!$C$75:$E$79,3,1),"")</f>
        <v>High</v>
      </c>
      <c r="AE27" s="50" t="str">
        <f>IF(AE23&lt;"",VLOOKUP(AE25,'Validation Data'!$C$75:$E$79,3,1),"")</f>
        <v>Low</v>
      </c>
      <c r="AF27" s="50" t="str">
        <f>IF(AF23&lt;"",VLOOKUP(AF25,'Validation Data'!$C$75:$E$79,3,1),"")</f>
        <v>Medium</v>
      </c>
      <c r="AG27" s="51" t="str">
        <f>IF(AG23&lt;"",VLOOKUP(AG25,'Validation Data'!$C$75:$E$79,3,1),"")</f>
        <v>Low</v>
      </c>
      <c r="AH27" t="s">
        <v>2</v>
      </c>
      <c r="AJ27" t="s">
        <v>2</v>
      </c>
    </row>
    <row r="28" spans="2:36" ht="13.5" thickTop="1">
      <c r="B28" s="1"/>
      <c r="AJ28" t="s">
        <v>2</v>
      </c>
    </row>
    <row r="29" ht="12.75">
      <c r="B29" s="1"/>
    </row>
    <row r="30" spans="2:22" ht="16.5" thickBot="1">
      <c r="B30" s="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72"/>
    </row>
    <row r="31" spans="1:23" ht="24" thickTop="1">
      <c r="A31" s="58" t="s">
        <v>152</v>
      </c>
      <c r="B31" s="32"/>
      <c r="C31" s="33">
        <v>32</v>
      </c>
      <c r="D31" s="33">
        <f>C31+1</f>
        <v>33</v>
      </c>
      <c r="E31" s="33">
        <f>D31+1</f>
        <v>34</v>
      </c>
      <c r="F31" s="33">
        <f>E31+1</f>
        <v>35</v>
      </c>
      <c r="G31" s="33">
        <f>F31+1</f>
        <v>36</v>
      </c>
      <c r="H31" s="33">
        <f aca="true" t="shared" si="6" ref="H31:N31">G31+1</f>
        <v>37</v>
      </c>
      <c r="I31" s="33">
        <f t="shared" si="6"/>
        <v>38</v>
      </c>
      <c r="J31" s="33">
        <f t="shared" si="6"/>
        <v>39</v>
      </c>
      <c r="K31" s="33">
        <f t="shared" si="6"/>
        <v>40</v>
      </c>
      <c r="L31" s="33">
        <f t="shared" si="6"/>
        <v>41</v>
      </c>
      <c r="M31" s="33">
        <f t="shared" si="6"/>
        <v>42</v>
      </c>
      <c r="N31" s="33">
        <f t="shared" si="6"/>
        <v>43</v>
      </c>
      <c r="O31" s="33">
        <f>N31+1</f>
        <v>44</v>
      </c>
      <c r="P31" s="33">
        <f>O31+1</f>
        <v>45</v>
      </c>
      <c r="Q31" s="33">
        <f>P31+1</f>
        <v>46</v>
      </c>
      <c r="R31" s="33">
        <f>Q31+1</f>
        <v>47</v>
      </c>
      <c r="S31" s="34">
        <f>R31+1</f>
        <v>48</v>
      </c>
      <c r="T31" t="s">
        <v>2</v>
      </c>
      <c r="U31" t="s">
        <v>2</v>
      </c>
      <c r="W31" t="s">
        <v>2</v>
      </c>
    </row>
    <row r="32" spans="1:23" ht="18" customHeight="1">
      <c r="A32" s="35" t="s">
        <v>88</v>
      </c>
      <c r="B32" s="73" t="s">
        <v>1</v>
      </c>
      <c r="C32" s="73" t="s">
        <v>109</v>
      </c>
      <c r="D32" s="73" t="s">
        <v>110</v>
      </c>
      <c r="E32" s="73" t="s">
        <v>167</v>
      </c>
      <c r="F32" s="73" t="s">
        <v>111</v>
      </c>
      <c r="G32" s="73" t="s">
        <v>112</v>
      </c>
      <c r="H32" s="73" t="s">
        <v>113</v>
      </c>
      <c r="I32" s="73" t="s">
        <v>114</v>
      </c>
      <c r="J32" s="73" t="s">
        <v>115</v>
      </c>
      <c r="K32" s="73" t="s">
        <v>116</v>
      </c>
      <c r="L32" s="73" t="s">
        <v>117</v>
      </c>
      <c r="M32" s="73" t="s">
        <v>150</v>
      </c>
      <c r="N32" s="73" t="s">
        <v>118</v>
      </c>
      <c r="O32" s="73" t="s">
        <v>119</v>
      </c>
      <c r="P32" s="73" t="s">
        <v>120</v>
      </c>
      <c r="Q32" s="73" t="s">
        <v>121</v>
      </c>
      <c r="R32" s="73" t="s">
        <v>122</v>
      </c>
      <c r="S32" s="73" t="s">
        <v>123</v>
      </c>
      <c r="T32" t="s">
        <v>2</v>
      </c>
      <c r="U32" s="70" t="s">
        <v>2</v>
      </c>
      <c r="W32" t="s">
        <v>2</v>
      </c>
    </row>
    <row r="33" spans="1:23" ht="40.5" customHeight="1">
      <c r="A33" s="36" t="str">
        <f ca="1">"Filename: "&amp;MID(CELL("filename"),SEARCH("[",CELL("filename"))+1,SEARCH("]",CELL("filename"))-SEARCH("[",CELL("filename"))-1)</f>
        <v>Filename: ITSM2-Lot1-complexity-model-v0.80.xls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t="s">
        <v>2</v>
      </c>
      <c r="U33" t="s">
        <v>2</v>
      </c>
      <c r="W33" t="s">
        <v>2</v>
      </c>
    </row>
    <row r="34" spans="1:32" ht="18.75">
      <c r="A34" s="37" t="s">
        <v>0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2"/>
      <c r="T34" t="s">
        <v>2</v>
      </c>
      <c r="U34" t="s">
        <v>2</v>
      </c>
      <c r="W34" t="s">
        <v>2</v>
      </c>
      <c r="AF34" t="s">
        <v>2</v>
      </c>
    </row>
    <row r="35" spans="1:32" ht="12.75">
      <c r="A35" s="39" t="s">
        <v>41</v>
      </c>
      <c r="B35" s="4" t="s">
        <v>12</v>
      </c>
      <c r="C35" s="2" t="s">
        <v>72</v>
      </c>
      <c r="D35" s="2" t="s">
        <v>70</v>
      </c>
      <c r="E35" s="2" t="s">
        <v>70</v>
      </c>
      <c r="F35" s="2" t="s">
        <v>72</v>
      </c>
      <c r="G35" s="2" t="s">
        <v>72</v>
      </c>
      <c r="H35" s="2" t="s">
        <v>71</v>
      </c>
      <c r="I35" s="2" t="s">
        <v>70</v>
      </c>
      <c r="J35" s="2" t="s">
        <v>70</v>
      </c>
      <c r="K35" s="2" t="s">
        <v>72</v>
      </c>
      <c r="L35" s="2" t="s">
        <v>72</v>
      </c>
      <c r="M35" s="2" t="s">
        <v>72</v>
      </c>
      <c r="N35" s="2" t="s">
        <v>72</v>
      </c>
      <c r="O35" s="2" t="s">
        <v>72</v>
      </c>
      <c r="P35" s="2" t="s">
        <v>72</v>
      </c>
      <c r="Q35" s="2" t="s">
        <v>72</v>
      </c>
      <c r="R35" s="2" t="s">
        <v>72</v>
      </c>
      <c r="S35" s="40" t="s">
        <v>72</v>
      </c>
      <c r="T35" t="s">
        <v>2</v>
      </c>
      <c r="U35" t="s">
        <v>2</v>
      </c>
      <c r="W35" t="s">
        <v>2</v>
      </c>
      <c r="AF35" t="s">
        <v>2</v>
      </c>
    </row>
    <row r="36" spans="1:32" ht="18.75">
      <c r="A36" s="37" t="s">
        <v>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2"/>
      <c r="T36" t="s">
        <v>2</v>
      </c>
      <c r="U36" t="s">
        <v>2</v>
      </c>
      <c r="W36" t="s">
        <v>2</v>
      </c>
      <c r="AF36" t="s">
        <v>2</v>
      </c>
    </row>
    <row r="37" spans="1:32" ht="15.75">
      <c r="A37" s="41" t="s">
        <v>22</v>
      </c>
      <c r="B37" s="4" t="s">
        <v>13</v>
      </c>
      <c r="C37" s="2" t="s">
        <v>28</v>
      </c>
      <c r="D37" s="2" t="s">
        <v>28</v>
      </c>
      <c r="E37" s="2" t="s">
        <v>28</v>
      </c>
      <c r="F37" s="2" t="s">
        <v>52</v>
      </c>
      <c r="G37" s="2" t="s">
        <v>52</v>
      </c>
      <c r="H37" s="2" t="s">
        <v>52</v>
      </c>
      <c r="I37" s="2" t="s">
        <v>28</v>
      </c>
      <c r="J37" s="2" t="s">
        <v>28</v>
      </c>
      <c r="K37" s="2" t="s">
        <v>51</v>
      </c>
      <c r="L37" s="2" t="s">
        <v>52</v>
      </c>
      <c r="M37" s="2" t="s">
        <v>51</v>
      </c>
      <c r="N37" s="2" t="s">
        <v>51</v>
      </c>
      <c r="O37" s="2" t="s">
        <v>28</v>
      </c>
      <c r="P37" s="2" t="s">
        <v>28</v>
      </c>
      <c r="Q37" s="2" t="s">
        <v>28</v>
      </c>
      <c r="R37" s="2" t="s">
        <v>51</v>
      </c>
      <c r="S37" s="40" t="s">
        <v>51</v>
      </c>
      <c r="T37" t="s">
        <v>2</v>
      </c>
      <c r="U37" t="s">
        <v>2</v>
      </c>
      <c r="W37" t="s">
        <v>2</v>
      </c>
      <c r="AA37" s="21"/>
      <c r="AF37" t="s">
        <v>2</v>
      </c>
    </row>
    <row r="38" spans="1:32" ht="12.75">
      <c r="A38" s="41" t="s">
        <v>7</v>
      </c>
      <c r="B38" s="4" t="s">
        <v>14</v>
      </c>
      <c r="C38" s="2" t="s">
        <v>65</v>
      </c>
      <c r="D38" s="2" t="s">
        <v>65</v>
      </c>
      <c r="E38" s="2" t="s">
        <v>65</v>
      </c>
      <c r="F38" s="2" t="s">
        <v>65</v>
      </c>
      <c r="G38" s="2" t="s">
        <v>65</v>
      </c>
      <c r="H38" s="2" t="s">
        <v>65</v>
      </c>
      <c r="I38" s="2" t="s">
        <v>65</v>
      </c>
      <c r="J38" s="2" t="s">
        <v>65</v>
      </c>
      <c r="K38" s="2" t="s">
        <v>65</v>
      </c>
      <c r="L38" s="2" t="s">
        <v>65</v>
      </c>
      <c r="M38" s="2" t="s">
        <v>65</v>
      </c>
      <c r="N38" s="2" t="s">
        <v>65</v>
      </c>
      <c r="O38" s="2" t="s">
        <v>65</v>
      </c>
      <c r="P38" s="2" t="s">
        <v>65</v>
      </c>
      <c r="Q38" s="2" t="s">
        <v>65</v>
      </c>
      <c r="R38" s="2" t="s">
        <v>65</v>
      </c>
      <c r="S38" s="40" t="s">
        <v>65</v>
      </c>
      <c r="T38" t="s">
        <v>2</v>
      </c>
      <c r="U38" t="s">
        <v>2</v>
      </c>
      <c r="W38" t="s">
        <v>2</v>
      </c>
      <c r="AF38" t="s">
        <v>2</v>
      </c>
    </row>
    <row r="39" spans="1:32" ht="12.75">
      <c r="A39" s="41" t="s">
        <v>8</v>
      </c>
      <c r="B39" s="4" t="s">
        <v>47</v>
      </c>
      <c r="C39" s="2" t="s">
        <v>89</v>
      </c>
      <c r="D39" s="2" t="s">
        <v>89</v>
      </c>
      <c r="E39" s="2" t="s">
        <v>89</v>
      </c>
      <c r="F39" s="2" t="s">
        <v>89</v>
      </c>
      <c r="G39" s="2" t="s">
        <v>89</v>
      </c>
      <c r="H39" s="2" t="s">
        <v>89</v>
      </c>
      <c r="I39" s="2" t="s">
        <v>89</v>
      </c>
      <c r="J39" s="2" t="s">
        <v>89</v>
      </c>
      <c r="K39" s="2" t="s">
        <v>89</v>
      </c>
      <c r="L39" s="2" t="s">
        <v>89</v>
      </c>
      <c r="M39" s="2" t="s">
        <v>89</v>
      </c>
      <c r="N39" s="2" t="s">
        <v>89</v>
      </c>
      <c r="O39" s="2" t="s">
        <v>89</v>
      </c>
      <c r="P39" s="2" t="s">
        <v>89</v>
      </c>
      <c r="Q39" s="2" t="s">
        <v>89</v>
      </c>
      <c r="R39" s="2" t="s">
        <v>89</v>
      </c>
      <c r="S39" s="40" t="s">
        <v>89</v>
      </c>
      <c r="T39" t="s">
        <v>2</v>
      </c>
      <c r="U39" t="s">
        <v>2</v>
      </c>
      <c r="W39" t="s">
        <v>2</v>
      </c>
      <c r="AF39" t="s">
        <v>2</v>
      </c>
    </row>
    <row r="40" spans="1:32" ht="12.75">
      <c r="A40" s="41" t="s">
        <v>11</v>
      </c>
      <c r="B40" s="4" t="s">
        <v>21</v>
      </c>
      <c r="C40" s="2" t="s">
        <v>64</v>
      </c>
      <c r="D40" s="2" t="s">
        <v>64</v>
      </c>
      <c r="E40" s="2" t="s">
        <v>64</v>
      </c>
      <c r="F40" s="2" t="s">
        <v>64</v>
      </c>
      <c r="G40" s="2" t="s">
        <v>64</v>
      </c>
      <c r="H40" s="2" t="s">
        <v>64</v>
      </c>
      <c r="I40" s="2" t="s">
        <v>64</v>
      </c>
      <c r="J40" s="2" t="s">
        <v>64</v>
      </c>
      <c r="K40" s="2" t="s">
        <v>64</v>
      </c>
      <c r="L40" s="2" t="s">
        <v>64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64</v>
      </c>
      <c r="R40" s="2" t="s">
        <v>64</v>
      </c>
      <c r="S40" s="40" t="s">
        <v>64</v>
      </c>
      <c r="T40" t="s">
        <v>2</v>
      </c>
      <c r="U40" t="s">
        <v>2</v>
      </c>
      <c r="W40" t="s">
        <v>2</v>
      </c>
      <c r="AF40" t="s">
        <v>2</v>
      </c>
    </row>
    <row r="41" spans="1:32" ht="12.75">
      <c r="A41" s="41" t="s">
        <v>10</v>
      </c>
      <c r="B41" s="4" t="s">
        <v>15</v>
      </c>
      <c r="C41" s="2" t="s">
        <v>30</v>
      </c>
      <c r="D41" s="2" t="s">
        <v>30</v>
      </c>
      <c r="E41" s="2" t="s">
        <v>30</v>
      </c>
      <c r="F41" s="2" t="s">
        <v>29</v>
      </c>
      <c r="G41" s="2" t="s">
        <v>29</v>
      </c>
      <c r="H41" s="2" t="s">
        <v>29</v>
      </c>
      <c r="I41" s="2" t="s">
        <v>57</v>
      </c>
      <c r="J41" s="2" t="s">
        <v>57</v>
      </c>
      <c r="K41" s="2" t="s">
        <v>77</v>
      </c>
      <c r="L41" s="2" t="s">
        <v>29</v>
      </c>
      <c r="M41" s="2" t="s">
        <v>29</v>
      </c>
      <c r="N41" s="2" t="s">
        <v>31</v>
      </c>
      <c r="O41" s="2" t="s">
        <v>57</v>
      </c>
      <c r="P41" s="2" t="s">
        <v>57</v>
      </c>
      <c r="Q41" s="2" t="s">
        <v>57</v>
      </c>
      <c r="R41" s="2" t="s">
        <v>77</v>
      </c>
      <c r="S41" s="40" t="s">
        <v>57</v>
      </c>
      <c r="T41" t="s">
        <v>2</v>
      </c>
      <c r="U41" t="s">
        <v>2</v>
      </c>
      <c r="W41" t="s">
        <v>2</v>
      </c>
      <c r="AF41" t="s">
        <v>2</v>
      </c>
    </row>
    <row r="42" spans="1:32" ht="12.75">
      <c r="A42" s="41" t="s">
        <v>23</v>
      </c>
      <c r="B42" s="4" t="s">
        <v>16</v>
      </c>
      <c r="C42" s="2" t="s">
        <v>58</v>
      </c>
      <c r="D42" s="2" t="s">
        <v>58</v>
      </c>
      <c r="E42" s="2" t="s">
        <v>58</v>
      </c>
      <c r="F42" s="2" t="s">
        <v>58</v>
      </c>
      <c r="G42" s="2" t="s">
        <v>58</v>
      </c>
      <c r="H42" s="2" t="s">
        <v>58</v>
      </c>
      <c r="I42" s="2" t="s">
        <v>58</v>
      </c>
      <c r="J42" s="2" t="s">
        <v>58</v>
      </c>
      <c r="K42" s="2" t="s">
        <v>58</v>
      </c>
      <c r="L42" s="2" t="s">
        <v>58</v>
      </c>
      <c r="M42" s="2" t="s">
        <v>58</v>
      </c>
      <c r="N42" s="2" t="s">
        <v>58</v>
      </c>
      <c r="O42" s="2" t="s">
        <v>58</v>
      </c>
      <c r="P42" s="2" t="s">
        <v>58</v>
      </c>
      <c r="Q42" s="2" t="s">
        <v>58</v>
      </c>
      <c r="R42" s="2" t="s">
        <v>58</v>
      </c>
      <c r="S42" s="40" t="s">
        <v>58</v>
      </c>
      <c r="T42" t="s">
        <v>2</v>
      </c>
      <c r="U42" t="s">
        <v>2</v>
      </c>
      <c r="W42" t="s">
        <v>2</v>
      </c>
      <c r="AF42" t="s">
        <v>2</v>
      </c>
    </row>
    <row r="43" spans="1:32" ht="12.75">
      <c r="A43" s="41" t="s">
        <v>24</v>
      </c>
      <c r="B43" s="4" t="s">
        <v>17</v>
      </c>
      <c r="C43" s="2" t="s">
        <v>59</v>
      </c>
      <c r="D43" s="2" t="s">
        <v>59</v>
      </c>
      <c r="E43" s="2" t="s">
        <v>59</v>
      </c>
      <c r="F43" s="2" t="s">
        <v>59</v>
      </c>
      <c r="G43" s="2" t="s">
        <v>59</v>
      </c>
      <c r="H43" s="2" t="s">
        <v>59</v>
      </c>
      <c r="I43" s="2" t="s">
        <v>79</v>
      </c>
      <c r="J43" s="2" t="s">
        <v>79</v>
      </c>
      <c r="K43" s="2" t="s">
        <v>59</v>
      </c>
      <c r="L43" s="2" t="s">
        <v>59</v>
      </c>
      <c r="M43" s="2" t="s">
        <v>59</v>
      </c>
      <c r="N43" s="2" t="s">
        <v>59</v>
      </c>
      <c r="O43" s="2" t="s">
        <v>79</v>
      </c>
      <c r="P43" s="2" t="s">
        <v>59</v>
      </c>
      <c r="Q43" s="2" t="s">
        <v>59</v>
      </c>
      <c r="R43" s="2" t="s">
        <v>59</v>
      </c>
      <c r="S43" s="40" t="s">
        <v>59</v>
      </c>
      <c r="T43" t="s">
        <v>2</v>
      </c>
      <c r="U43" t="s">
        <v>2</v>
      </c>
      <c r="W43" t="s">
        <v>2</v>
      </c>
      <c r="AF43" t="s">
        <v>2</v>
      </c>
    </row>
    <row r="44" spans="1:32" ht="12.75">
      <c r="A44" s="41" t="s">
        <v>25</v>
      </c>
      <c r="B44" s="4" t="s">
        <v>18</v>
      </c>
      <c r="C44" s="2" t="s">
        <v>60</v>
      </c>
      <c r="D44" s="2" t="s">
        <v>60</v>
      </c>
      <c r="E44" s="2" t="s">
        <v>60</v>
      </c>
      <c r="F44" s="2" t="s">
        <v>60</v>
      </c>
      <c r="G44" s="2" t="s">
        <v>60</v>
      </c>
      <c r="H44" s="2" t="s">
        <v>60</v>
      </c>
      <c r="I44" s="2" t="s">
        <v>80</v>
      </c>
      <c r="J44" s="2" t="s">
        <v>80</v>
      </c>
      <c r="K44" s="2" t="s">
        <v>60</v>
      </c>
      <c r="L44" s="2" t="s">
        <v>60</v>
      </c>
      <c r="M44" s="2" t="s">
        <v>60</v>
      </c>
      <c r="N44" s="2" t="s">
        <v>60</v>
      </c>
      <c r="O44" s="2" t="s">
        <v>80</v>
      </c>
      <c r="P44" s="2" t="s">
        <v>60</v>
      </c>
      <c r="Q44" s="2" t="s">
        <v>60</v>
      </c>
      <c r="R44" s="2" t="s">
        <v>60</v>
      </c>
      <c r="S44" s="40" t="s">
        <v>60</v>
      </c>
      <c r="T44" t="s">
        <v>2</v>
      </c>
      <c r="U44" t="s">
        <v>2</v>
      </c>
      <c r="W44" t="s">
        <v>2</v>
      </c>
      <c r="AF44" t="s">
        <v>2</v>
      </c>
    </row>
    <row r="45" spans="1:32" ht="12.75">
      <c r="A45" s="41" t="s">
        <v>26</v>
      </c>
      <c r="B45" s="4" t="s">
        <v>19</v>
      </c>
      <c r="C45" s="2" t="s">
        <v>61</v>
      </c>
      <c r="D45" s="2" t="s">
        <v>61</v>
      </c>
      <c r="E45" s="2" t="s">
        <v>61</v>
      </c>
      <c r="F45" s="2" t="s">
        <v>61</v>
      </c>
      <c r="G45" s="2" t="s">
        <v>61</v>
      </c>
      <c r="H45" s="2" t="s">
        <v>61</v>
      </c>
      <c r="I45" s="2" t="s">
        <v>61</v>
      </c>
      <c r="J45" s="2" t="s">
        <v>61</v>
      </c>
      <c r="K45" s="2" t="s">
        <v>61</v>
      </c>
      <c r="L45" s="2" t="s">
        <v>61</v>
      </c>
      <c r="M45" s="2" t="s">
        <v>32</v>
      </c>
      <c r="N45" s="2" t="s">
        <v>61</v>
      </c>
      <c r="O45" s="2" t="s">
        <v>61</v>
      </c>
      <c r="P45" s="2" t="s">
        <v>61</v>
      </c>
      <c r="Q45" s="2" t="s">
        <v>61</v>
      </c>
      <c r="R45" s="2" t="s">
        <v>61</v>
      </c>
      <c r="S45" s="40" t="s">
        <v>61</v>
      </c>
      <c r="T45" t="s">
        <v>2</v>
      </c>
      <c r="U45" t="s">
        <v>2</v>
      </c>
      <c r="W45" t="s">
        <v>2</v>
      </c>
      <c r="AF45" t="s">
        <v>2</v>
      </c>
    </row>
    <row r="46" spans="1:32" ht="12.75">
      <c r="A46" s="41" t="s">
        <v>27</v>
      </c>
      <c r="B46" s="4" t="s">
        <v>20</v>
      </c>
      <c r="C46" s="2" t="s">
        <v>76</v>
      </c>
      <c r="D46" s="2" t="s">
        <v>76</v>
      </c>
      <c r="E46" s="2" t="s">
        <v>75</v>
      </c>
      <c r="F46" s="2" t="s">
        <v>62</v>
      </c>
      <c r="G46" s="2" t="s">
        <v>62</v>
      </c>
      <c r="H46" s="2" t="s">
        <v>76</v>
      </c>
      <c r="I46" s="2" t="s">
        <v>76</v>
      </c>
      <c r="J46" s="2" t="s">
        <v>62</v>
      </c>
      <c r="K46" s="2" t="s">
        <v>76</v>
      </c>
      <c r="L46" s="2" t="s">
        <v>62</v>
      </c>
      <c r="M46" s="2" t="s">
        <v>62</v>
      </c>
      <c r="N46" s="2" t="s">
        <v>62</v>
      </c>
      <c r="O46" s="2" t="s">
        <v>62</v>
      </c>
      <c r="P46" s="2" t="s">
        <v>62</v>
      </c>
      <c r="Q46" s="2" t="s">
        <v>62</v>
      </c>
      <c r="R46" s="2" t="s">
        <v>62</v>
      </c>
      <c r="S46" s="40" t="s">
        <v>76</v>
      </c>
      <c r="T46" t="s">
        <v>2</v>
      </c>
      <c r="U46" t="s">
        <v>2</v>
      </c>
      <c r="W46" t="s">
        <v>2</v>
      </c>
      <c r="AF46" t="s">
        <v>2</v>
      </c>
    </row>
    <row r="47" spans="1:32" ht="18.75">
      <c r="A47" s="37" t="s">
        <v>9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2"/>
      <c r="T47" t="s">
        <v>2</v>
      </c>
      <c r="U47" t="s">
        <v>2</v>
      </c>
      <c r="W47" t="s">
        <v>2</v>
      </c>
      <c r="AF47" t="s">
        <v>2</v>
      </c>
    </row>
    <row r="48" spans="1:32" ht="12.75">
      <c r="A48" s="41" t="s">
        <v>124</v>
      </c>
      <c r="B48" s="4" t="s">
        <v>73</v>
      </c>
      <c r="C48" s="2" t="s">
        <v>53</v>
      </c>
      <c r="D48" s="2" t="s">
        <v>53</v>
      </c>
      <c r="E48" s="2" t="s">
        <v>53</v>
      </c>
      <c r="F48" s="2" t="s">
        <v>53</v>
      </c>
      <c r="G48" s="2" t="s">
        <v>53</v>
      </c>
      <c r="H48" s="2" t="s">
        <v>53</v>
      </c>
      <c r="I48" s="2" t="s">
        <v>54</v>
      </c>
      <c r="J48" s="2" t="s">
        <v>53</v>
      </c>
      <c r="K48" s="2" t="s">
        <v>53</v>
      </c>
      <c r="L48" s="2" t="s">
        <v>53</v>
      </c>
      <c r="M48" s="2" t="s">
        <v>53</v>
      </c>
      <c r="N48" s="2" t="s">
        <v>53</v>
      </c>
      <c r="O48" s="2" t="s">
        <v>53</v>
      </c>
      <c r="P48" s="2" t="s">
        <v>53</v>
      </c>
      <c r="Q48" s="2" t="s">
        <v>53</v>
      </c>
      <c r="R48" s="2" t="s">
        <v>53</v>
      </c>
      <c r="S48" s="40" t="s">
        <v>53</v>
      </c>
      <c r="T48" t="s">
        <v>2</v>
      </c>
      <c r="U48" t="s">
        <v>2</v>
      </c>
      <c r="W48" t="s">
        <v>2</v>
      </c>
      <c r="AF48" t="s">
        <v>2</v>
      </c>
    </row>
    <row r="49" spans="1:32" ht="12.75">
      <c r="A49" s="41" t="s">
        <v>125</v>
      </c>
      <c r="B49" s="4" t="s">
        <v>74</v>
      </c>
      <c r="C49" s="2" t="s">
        <v>87</v>
      </c>
      <c r="D49" s="2" t="s">
        <v>84</v>
      </c>
      <c r="E49" s="2" t="s">
        <v>84</v>
      </c>
      <c r="F49" s="2" t="s">
        <v>87</v>
      </c>
      <c r="G49" s="2" t="s">
        <v>87</v>
      </c>
      <c r="H49" s="2" t="s">
        <v>87</v>
      </c>
      <c r="I49" s="2" t="s">
        <v>87</v>
      </c>
      <c r="J49" s="2" t="s">
        <v>87</v>
      </c>
      <c r="K49" s="2" t="s">
        <v>87</v>
      </c>
      <c r="L49" s="2" t="s">
        <v>87</v>
      </c>
      <c r="M49" s="2" t="s">
        <v>33</v>
      </c>
      <c r="N49" s="2" t="s">
        <v>87</v>
      </c>
      <c r="O49" s="2" t="s">
        <v>87</v>
      </c>
      <c r="P49" s="2" t="s">
        <v>87</v>
      </c>
      <c r="Q49" s="2" t="s">
        <v>87</v>
      </c>
      <c r="R49" s="2" t="s">
        <v>87</v>
      </c>
      <c r="S49" s="40" t="s">
        <v>87</v>
      </c>
      <c r="T49" t="s">
        <v>2</v>
      </c>
      <c r="U49" t="s">
        <v>2</v>
      </c>
      <c r="W49" t="s">
        <v>2</v>
      </c>
      <c r="AF49" t="s">
        <v>2</v>
      </c>
    </row>
    <row r="50" spans="1:31" ht="15.75">
      <c r="A50" s="44" t="str">
        <f>IF(SUM(C50:BJ50)&gt;0,"ERROR Empty cells detected","No empty cells detected")</f>
        <v>No empty cells detected</v>
      </c>
      <c r="B50" s="27"/>
      <c r="C50" s="28">
        <f aca="true" t="shared" si="7" ref="C50:J50">IF(COUNTBLANK(C35:C35)+COUNTBLANK(C37:C44)+COUNTBLANK(C45:C46)+COUNTBLANK(C48:C49)+COUNTBLANK(C40:C40)&gt;0,COUNTBLANK(C35:C35)+COUNTBLANK(C37:C44)+COUNTBLANK(C45:C46)+COUNTBLANK(C48:C49)+COUNTBLANK(C40:C40),"")</f>
      </c>
      <c r="D50" s="28">
        <f t="shared" si="7"/>
      </c>
      <c r="E50" s="28">
        <f t="shared" si="7"/>
      </c>
      <c r="F50" s="29">
        <f t="shared" si="7"/>
      </c>
      <c r="G50" s="29">
        <f t="shared" si="7"/>
      </c>
      <c r="H50" s="29">
        <f t="shared" si="7"/>
      </c>
      <c r="I50" s="29">
        <f t="shared" si="7"/>
      </c>
      <c r="J50" s="29">
        <f t="shared" si="7"/>
      </c>
      <c r="K50" s="29"/>
      <c r="L50" s="29"/>
      <c r="M50" s="29"/>
      <c r="N50" s="29"/>
      <c r="O50" s="29"/>
      <c r="P50" s="29"/>
      <c r="Q50" s="29"/>
      <c r="R50" s="29"/>
      <c r="S50" s="54"/>
      <c r="T50" t="s">
        <v>2</v>
      </c>
      <c r="U50" t="s">
        <v>2</v>
      </c>
      <c r="W50" s="10">
        <f>IF(COUNTBLANK(K35:K35)+COUNTBLANK(K37:K44)+COUNTBLANK(K45:K46)+COUNTBLANK(K48:K49)+COUNTBLANK(K40:K40)&gt;0,COUNTBLANK(K35:K35)+COUNTBLANK(K37:K44)+COUNTBLANK(K45:K46)+COUNTBLANK(K48:K49)+COUNTBLANK(K40:K40),"")</f>
      </c>
      <c r="X50" s="10">
        <f>IF(COUNTBLANK(L35:L35)+COUNTBLANK(L37:L44)+COUNTBLANK(L45:L46)+COUNTBLANK(L48:L49)+COUNTBLANK(L40:L40)&gt;0,COUNTBLANK(L35:L35)+COUNTBLANK(L37:L44)+COUNTBLANK(L45:L46)+COUNTBLANK(L48:L49)+COUNTBLANK(L40:L40),"")</f>
      </c>
      <c r="Y50" s="10"/>
      <c r="Z50" s="10">
        <f aca="true" t="shared" si="8" ref="Z50:AE50">IF(COUNTBLANK(N35:N35)+COUNTBLANK(N37:N44)+COUNTBLANK(N45:N46)+COUNTBLANK(N48:N49)+COUNTBLANK(N40:N40)&gt;0,COUNTBLANK(N35:N35)+COUNTBLANK(N37:N44)+COUNTBLANK(N45:N46)+COUNTBLANK(N48:N49)+COUNTBLANK(N40:N40),"")</f>
      </c>
      <c r="AA50" s="10">
        <f t="shared" si="8"/>
      </c>
      <c r="AB50" s="10">
        <f t="shared" si="8"/>
      </c>
      <c r="AC50" s="10">
        <f t="shared" si="8"/>
      </c>
      <c r="AD50" s="10">
        <f t="shared" si="8"/>
      </c>
      <c r="AE50" s="10">
        <f t="shared" si="8"/>
      </c>
    </row>
    <row r="51" spans="1:21" ht="15.75">
      <c r="A51" s="45" t="s">
        <v>3</v>
      </c>
      <c r="B51" s="30"/>
      <c r="C51" s="21">
        <f aca="true" t="shared" si="9" ref="C51:J51">IF(C50="",SUM(MID(C35,LEN(C35)-3,3),MID(C37,LEN(C37)-3,3),MID(C38,LEN(C38)-3,3),MID(C41,LEN(C41)-3,3),MID(C39,LEN(C39)-3,3),MID(C42,LEN(C42)-3,3),MID(C43,LEN(C43)-3,3),MID(C44,LEN(C44)-3,3),MID(C45,LEN(C45)-3,3),MID(C46,LEN(C46)-3,3),MID(C48,LEN(C48)-3,3),MID(C49,LEN(C49)-3,3)),"")</f>
        <v>460</v>
      </c>
      <c r="D51" s="21">
        <f t="shared" si="9"/>
        <v>650</v>
      </c>
      <c r="E51" s="21">
        <f t="shared" si="9"/>
        <v>700</v>
      </c>
      <c r="F51" s="21">
        <f t="shared" si="9"/>
        <v>420</v>
      </c>
      <c r="G51" s="21">
        <f t="shared" si="9"/>
        <v>420</v>
      </c>
      <c r="H51" s="21">
        <f t="shared" si="9"/>
        <v>500</v>
      </c>
      <c r="I51" s="21">
        <f t="shared" si="9"/>
        <v>600</v>
      </c>
      <c r="J51" s="21">
        <f t="shared" si="9"/>
        <v>555</v>
      </c>
      <c r="K51" s="21">
        <f aca="true" t="shared" si="10" ref="K51:S51">IF(W50="",SUM(MID(K35,LEN(K35)-3,3),MID(K37,LEN(K37)-3,3),MID(K38,LEN(K38)-3,3),MID(K41,LEN(K41)-3,3),MID(K39,LEN(K39)-3,3),MID(K42,LEN(K42)-3,3),MID(K43,LEN(K43)-3,3),MID(K44,LEN(K44)-3,3),MID(K45,LEN(K45)-3,3),MID(K46,LEN(K46)-3,3),MID(K48,LEN(K48)-3,3),MID(K49,LEN(K49)-3,3)),"")</f>
        <v>500</v>
      </c>
      <c r="L51" s="21">
        <f t="shared" si="10"/>
        <v>420</v>
      </c>
      <c r="M51" s="21">
        <f t="shared" si="10"/>
        <v>320</v>
      </c>
      <c r="N51" s="21">
        <f t="shared" si="10"/>
        <v>440</v>
      </c>
      <c r="O51" s="21">
        <f t="shared" si="10"/>
        <v>485</v>
      </c>
      <c r="P51" s="21">
        <f t="shared" si="10"/>
        <v>425</v>
      </c>
      <c r="Q51" s="21">
        <f t="shared" si="10"/>
        <v>425</v>
      </c>
      <c r="R51" s="21">
        <f t="shared" si="10"/>
        <v>460</v>
      </c>
      <c r="S51" s="46">
        <f t="shared" si="10"/>
        <v>485</v>
      </c>
      <c r="T51" t="s">
        <v>2</v>
      </c>
      <c r="U51" t="s">
        <v>2</v>
      </c>
    </row>
    <row r="52" spans="1:21" ht="15.75">
      <c r="A52" s="42"/>
      <c r="B52" s="3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47"/>
      <c r="T52" t="s">
        <v>2</v>
      </c>
      <c r="U52" t="s">
        <v>2</v>
      </c>
    </row>
    <row r="53" spans="1:21" ht="12.75">
      <c r="A53" s="45" t="s">
        <v>151</v>
      </c>
      <c r="B53" s="26"/>
      <c r="C53" s="23">
        <f>IF(C51&lt;&gt;"",C51/'Validation Data'!$C$58,"")</f>
        <v>0.46</v>
      </c>
      <c r="D53" s="23">
        <f>IF(D51&lt;&gt;"",D51/'Validation Data'!$C$58,"")</f>
        <v>0.65</v>
      </c>
      <c r="E53" s="23">
        <f>IF(E51&lt;&gt;"",E51/'Validation Data'!$C$58,"")</f>
        <v>0.7</v>
      </c>
      <c r="F53" s="23">
        <f>IF(F51&lt;&gt;"",F51/'Validation Data'!$C$58,"")</f>
        <v>0.42</v>
      </c>
      <c r="G53" s="23">
        <f>IF(G51&lt;&gt;"",G51/'Validation Data'!$C$58,"")</f>
        <v>0.42</v>
      </c>
      <c r="H53" s="23">
        <f>IF(H51&lt;&gt;"",H51/'Validation Data'!$C$58,"")</f>
        <v>0.5</v>
      </c>
      <c r="I53" s="23">
        <f>IF(I51&lt;&gt;"",I51/'Validation Data'!$C$58,"")</f>
        <v>0.6</v>
      </c>
      <c r="J53" s="23">
        <f>IF(J51&lt;&gt;"",J51/'Validation Data'!$C$58,"")</f>
        <v>0.555</v>
      </c>
      <c r="K53" s="23">
        <f>IF(K51&lt;&gt;"",K51/'Validation Data'!$C$58,"")</f>
        <v>0.5</v>
      </c>
      <c r="L53" s="23">
        <f>IF(L51&lt;&gt;"",L51/'Validation Data'!$C$58,"")</f>
        <v>0.42</v>
      </c>
      <c r="M53" s="23">
        <f>IF(M51&lt;&gt;"",M51/'Validation Data'!$C$58,"")</f>
        <v>0.32</v>
      </c>
      <c r="N53" s="23">
        <f>IF(N51&lt;&gt;"",N51/'Validation Data'!$C$58,"")</f>
        <v>0.44</v>
      </c>
      <c r="O53" s="23">
        <f>IF(O51&lt;&gt;"",O51/'Validation Data'!$C$58,"")</f>
        <v>0.485</v>
      </c>
      <c r="P53" s="23">
        <f>IF(P51&lt;&gt;"",P51/'Validation Data'!$C$58,"")</f>
        <v>0.425</v>
      </c>
      <c r="Q53" s="23">
        <f>IF(Q51&lt;&gt;"",Q51/'Validation Data'!$C$58,"")</f>
        <v>0.425</v>
      </c>
      <c r="R53" s="23">
        <f>IF(R51&lt;&gt;"",R51/'Validation Data'!$C$58,"")</f>
        <v>0.46</v>
      </c>
      <c r="S53" s="48">
        <f>IF(S51&lt;&gt;"",S51/'Validation Data'!$C$58,"")</f>
        <v>0.485</v>
      </c>
      <c r="T53" t="s">
        <v>2</v>
      </c>
      <c r="U53" t="s">
        <v>2</v>
      </c>
    </row>
    <row r="54" spans="1:21" s="1" customFormat="1" ht="45">
      <c r="A54" s="81" t="str">
        <f>A31</f>
        <v>R4/Taxation TES (TAX)</v>
      </c>
      <c r="B54" s="82"/>
      <c r="C54" s="62" t="str">
        <f aca="true" t="shared" si="11" ref="C54:J54">C32</f>
        <v>EoF SCAC</v>
      </c>
      <c r="D54" s="62" t="str">
        <f t="shared" si="11"/>
        <v>EoF DT</v>
      </c>
      <c r="E54" s="62" t="str">
        <f t="shared" si="11"/>
        <v>EoF Recovery</v>
      </c>
      <c r="F54" s="62" t="str">
        <f t="shared" si="11"/>
        <v>GTT-EoF</v>
      </c>
      <c r="G54" s="62" t="str">
        <f t="shared" si="11"/>
        <v>GTT-ToS</v>
      </c>
      <c r="H54" s="62" t="str">
        <f t="shared" si="11"/>
        <v>GTT-VREF</v>
      </c>
      <c r="I54" s="62" t="str">
        <f t="shared" si="11"/>
        <v>TEDBv2</v>
      </c>
      <c r="J54" s="62" t="str">
        <f t="shared" si="11"/>
        <v>TIN-on-the-Web</v>
      </c>
      <c r="K54" s="62" t="str">
        <f aca="true" t="shared" si="12" ref="K54:S54">K32</f>
        <v>VIA</v>
      </c>
      <c r="L54" s="62" t="str">
        <f t="shared" si="12"/>
        <v>VIES Monitoring tool</v>
      </c>
      <c r="M54" s="62" t="str">
        <f t="shared" si="12"/>
        <v>VNA</v>
      </c>
      <c r="N54" s="62" t="str">
        <f t="shared" si="12"/>
        <v>VoeS Test Tool</v>
      </c>
      <c r="O54" s="62" t="str">
        <f t="shared" si="12"/>
        <v>VIES-on-the-Web</v>
      </c>
      <c r="P54" s="62" t="str">
        <f t="shared" si="12"/>
        <v>VIES-on-the-Web Config tool</v>
      </c>
      <c r="Q54" s="62" t="str">
        <f t="shared" si="12"/>
        <v>VIES-on-the-Web monitoring tool</v>
      </c>
      <c r="R54" s="62" t="str">
        <f t="shared" si="12"/>
        <v>VIES Statistics Tool</v>
      </c>
      <c r="S54" s="68" t="str">
        <f t="shared" si="12"/>
        <v>VTA</v>
      </c>
      <c r="T54" s="1" t="s">
        <v>2</v>
      </c>
      <c r="U54" s="1" t="s">
        <v>2</v>
      </c>
    </row>
    <row r="55" spans="1:21" ht="13.5" thickBot="1">
      <c r="A55" s="83"/>
      <c r="B55" s="84"/>
      <c r="C55" s="50" t="str">
        <f>IF(C51&lt;"",VLOOKUP(C53,'Validation Data'!$C$75:$E$79,3,1),"")</f>
        <v>Medium</v>
      </c>
      <c r="D55" s="50" t="str">
        <f>IF(D51&lt;"",VLOOKUP(D53,'Validation Data'!$C$75:$E$79,3,1),"")</f>
        <v>High</v>
      </c>
      <c r="E55" s="50" t="str">
        <f>IF(E51&lt;"",VLOOKUP(E53,'Validation Data'!$C$75:$E$79,3,1),"")</f>
        <v>High</v>
      </c>
      <c r="F55" s="50" t="str">
        <f>IF(F51&lt;"",VLOOKUP(F53,'Validation Data'!$C$75:$E$79,3,1),"")</f>
        <v>Medium</v>
      </c>
      <c r="G55" s="50" t="str">
        <f>IF(G51&lt;"",VLOOKUP(G53,'Validation Data'!$C$75:$E$79,3,1),"")</f>
        <v>Medium</v>
      </c>
      <c r="H55" s="50" t="str">
        <f>IF(H51&lt;"",VLOOKUP(H53,'Validation Data'!$C$75:$E$79,3,1),"")</f>
        <v>Medium</v>
      </c>
      <c r="I55" s="50" t="str">
        <f>IF(I51&lt;"",VLOOKUP(I53,'Validation Data'!$C$75:$E$79,3,1),"")</f>
        <v>Medium</v>
      </c>
      <c r="J55" s="50" t="str">
        <f>IF(J51&lt;"",VLOOKUP(J53,'Validation Data'!$C$75:$E$79,3,1),"")</f>
        <v>Medium</v>
      </c>
      <c r="K55" s="50" t="str">
        <f>IF(K51&lt;"",VLOOKUP(K53,'Validation Data'!$C$75:$E$79,3,1),"")</f>
        <v>Medium</v>
      </c>
      <c r="L55" s="50" t="str">
        <f>IF(L51&lt;"",VLOOKUP(L53,'Validation Data'!$C$75:$E$79,3,1),"")</f>
        <v>Medium</v>
      </c>
      <c r="M55" s="50" t="str">
        <f>IF(M51&lt;"",VLOOKUP(M53,'Validation Data'!$C$75:$E$79,3,1),"")</f>
        <v>Low</v>
      </c>
      <c r="N55" s="50" t="str">
        <f>IF(N51&lt;"",VLOOKUP(N53,'Validation Data'!$C$75:$E$79,3,1),"")</f>
        <v>Medium</v>
      </c>
      <c r="O55" s="50" t="str">
        <f>IF(O51&lt;"",VLOOKUP(O53,'Validation Data'!$C$75:$E$79,3,1),"")</f>
        <v>Medium</v>
      </c>
      <c r="P55" s="50" t="str">
        <f>IF(P51&lt;"",VLOOKUP(P53,'Validation Data'!$C$75:$E$79,3,1),"")</f>
        <v>Medium</v>
      </c>
      <c r="Q55" s="50" t="str">
        <f>IF(Q51&lt;"",VLOOKUP(Q53,'Validation Data'!$C$75:$E$79,3,1),"")</f>
        <v>Medium</v>
      </c>
      <c r="R55" s="50" t="str">
        <f>IF(R51&lt;"",VLOOKUP(R53,'Validation Data'!$C$75:$E$79,3,1),"")</f>
        <v>Medium</v>
      </c>
      <c r="S55" s="51" t="str">
        <f>IF(S51&lt;"",VLOOKUP(S53,'Validation Data'!$C$75:$E$79,3,1),"")</f>
        <v>Medium</v>
      </c>
      <c r="T55" t="s">
        <v>2</v>
      </c>
      <c r="U55" t="s">
        <v>2</v>
      </c>
    </row>
    <row r="56" ht="13.5" thickTop="1">
      <c r="B56" s="1"/>
    </row>
    <row r="57" ht="12.75">
      <c r="B57" s="1"/>
    </row>
    <row r="58" spans="2:10" ht="13.5" thickBot="1">
      <c r="B58" s="1"/>
      <c r="C58" s="1"/>
      <c r="D58" s="1"/>
      <c r="E58" s="1"/>
      <c r="F58" s="1"/>
      <c r="I58" s="1"/>
      <c r="J58" s="1"/>
    </row>
    <row r="59" spans="1:10" ht="24" thickTop="1">
      <c r="A59" s="58" t="s">
        <v>166</v>
      </c>
      <c r="B59" s="32"/>
      <c r="C59" s="33">
        <v>49</v>
      </c>
      <c r="D59" s="33">
        <f>C59+1</f>
        <v>50</v>
      </c>
      <c r="E59" s="34">
        <f>D59+1</f>
        <v>51</v>
      </c>
      <c r="F59" s="1"/>
      <c r="I59" s="1"/>
      <c r="J59" s="1"/>
    </row>
    <row r="60" spans="1:5" ht="18">
      <c r="A60" s="35" t="s">
        <v>88</v>
      </c>
      <c r="B60" s="73" t="s">
        <v>1</v>
      </c>
      <c r="C60" s="73" t="s">
        <v>161</v>
      </c>
      <c r="D60" s="73" t="s">
        <v>162</v>
      </c>
      <c r="E60" s="77" t="s">
        <v>133</v>
      </c>
    </row>
    <row r="61" spans="1:5" ht="12.75">
      <c r="A61" s="36"/>
      <c r="B61" s="74"/>
      <c r="C61" s="74"/>
      <c r="D61" s="74"/>
      <c r="E61" s="78"/>
    </row>
    <row r="62" spans="1:5" ht="18.75">
      <c r="A62" s="37" t="s">
        <v>0</v>
      </c>
      <c r="B62" s="7"/>
      <c r="C62" s="8"/>
      <c r="D62" s="8"/>
      <c r="E62" s="52"/>
    </row>
    <row r="63" spans="1:6" ht="12.75">
      <c r="A63" s="39" t="s">
        <v>41</v>
      </c>
      <c r="B63" s="4" t="s">
        <v>12</v>
      </c>
      <c r="C63" s="2" t="s">
        <v>72</v>
      </c>
      <c r="D63" s="2" t="s">
        <v>72</v>
      </c>
      <c r="E63" s="40" t="s">
        <v>72</v>
      </c>
      <c r="F63" t="s">
        <v>2</v>
      </c>
    </row>
    <row r="64" spans="1:5" ht="18.75">
      <c r="A64" s="37" t="s">
        <v>6</v>
      </c>
      <c r="B64" s="7"/>
      <c r="C64" s="8"/>
      <c r="D64" s="8"/>
      <c r="E64" s="52"/>
    </row>
    <row r="65" spans="1:6" ht="12.75">
      <c r="A65" s="41" t="s">
        <v>22</v>
      </c>
      <c r="B65" s="4" t="s">
        <v>13</v>
      </c>
      <c r="C65" s="2" t="s">
        <v>52</v>
      </c>
      <c r="D65" s="2" t="s">
        <v>51</v>
      </c>
      <c r="E65" s="40" t="s">
        <v>51</v>
      </c>
      <c r="F65" t="s">
        <v>2</v>
      </c>
    </row>
    <row r="66" spans="1:6" ht="12.75">
      <c r="A66" s="41" t="s">
        <v>7</v>
      </c>
      <c r="B66" s="4" t="s">
        <v>14</v>
      </c>
      <c r="C66" s="2" t="s">
        <v>66</v>
      </c>
      <c r="D66" s="2" t="s">
        <v>66</v>
      </c>
      <c r="E66" s="40" t="s">
        <v>66</v>
      </c>
      <c r="F66" t="s">
        <v>2</v>
      </c>
    </row>
    <row r="67" spans="1:6" ht="12.75">
      <c r="A67" s="41" t="s">
        <v>8</v>
      </c>
      <c r="B67" s="4" t="s">
        <v>47</v>
      </c>
      <c r="C67" s="2" t="s">
        <v>89</v>
      </c>
      <c r="D67" s="2" t="s">
        <v>89</v>
      </c>
      <c r="E67" s="40" t="s">
        <v>103</v>
      </c>
      <c r="F67" t="s">
        <v>2</v>
      </c>
    </row>
    <row r="68" spans="1:6" ht="12.75">
      <c r="A68" s="41" t="s">
        <v>11</v>
      </c>
      <c r="B68" s="4" t="s">
        <v>21</v>
      </c>
      <c r="C68" s="2" t="s">
        <v>63</v>
      </c>
      <c r="D68" s="2" t="s">
        <v>63</v>
      </c>
      <c r="E68" s="40" t="s">
        <v>63</v>
      </c>
      <c r="F68" t="s">
        <v>2</v>
      </c>
    </row>
    <row r="69" spans="1:6" ht="12.75">
      <c r="A69" s="41" t="s">
        <v>10</v>
      </c>
      <c r="B69" s="4" t="s">
        <v>15</v>
      </c>
      <c r="C69" s="2" t="s">
        <v>77</v>
      </c>
      <c r="D69" s="2" t="s">
        <v>77</v>
      </c>
      <c r="E69" s="40" t="s">
        <v>29</v>
      </c>
      <c r="F69" t="s">
        <v>2</v>
      </c>
    </row>
    <row r="70" spans="1:6" ht="12.75">
      <c r="A70" s="41" t="s">
        <v>23</v>
      </c>
      <c r="B70" s="4" t="s">
        <v>16</v>
      </c>
      <c r="C70" s="2" t="s">
        <v>58</v>
      </c>
      <c r="D70" s="2" t="s">
        <v>58</v>
      </c>
      <c r="E70" s="40" t="s">
        <v>58</v>
      </c>
      <c r="F70" t="s">
        <v>2</v>
      </c>
    </row>
    <row r="71" spans="1:6" ht="12.75">
      <c r="A71" s="41" t="s">
        <v>24</v>
      </c>
      <c r="B71" s="4" t="s">
        <v>17</v>
      </c>
      <c r="C71" s="2" t="s">
        <v>59</v>
      </c>
      <c r="D71" s="2" t="s">
        <v>59</v>
      </c>
      <c r="E71" s="40" t="s">
        <v>59</v>
      </c>
      <c r="F71" t="s">
        <v>2</v>
      </c>
    </row>
    <row r="72" spans="1:6" ht="12.75">
      <c r="A72" s="41" t="s">
        <v>25</v>
      </c>
      <c r="B72" s="4" t="s">
        <v>18</v>
      </c>
      <c r="C72" s="2" t="s">
        <v>60</v>
      </c>
      <c r="D72" s="2" t="s">
        <v>60</v>
      </c>
      <c r="E72" s="40" t="s">
        <v>60</v>
      </c>
      <c r="F72" t="s">
        <v>2</v>
      </c>
    </row>
    <row r="73" spans="1:6" ht="12.75">
      <c r="A73" s="41" t="s">
        <v>26</v>
      </c>
      <c r="B73" s="4" t="s">
        <v>19</v>
      </c>
      <c r="C73" s="2" t="s">
        <v>61</v>
      </c>
      <c r="D73" s="2" t="s">
        <v>61</v>
      </c>
      <c r="E73" s="40" t="s">
        <v>61</v>
      </c>
      <c r="F73" t="s">
        <v>2</v>
      </c>
    </row>
    <row r="74" spans="1:6" ht="12.75">
      <c r="A74" s="41" t="s">
        <v>27</v>
      </c>
      <c r="B74" s="4" t="s">
        <v>20</v>
      </c>
      <c r="C74" s="2" t="s">
        <v>76</v>
      </c>
      <c r="D74" s="2" t="s">
        <v>76</v>
      </c>
      <c r="E74" s="40" t="s">
        <v>62</v>
      </c>
      <c r="F74" t="s">
        <v>2</v>
      </c>
    </row>
    <row r="75" spans="1:6" ht="18.75">
      <c r="A75" s="37" t="s">
        <v>9</v>
      </c>
      <c r="B75" s="7"/>
      <c r="C75" s="8"/>
      <c r="D75" s="8"/>
      <c r="E75" s="52"/>
      <c r="F75" t="s">
        <v>2</v>
      </c>
    </row>
    <row r="76" spans="1:6" ht="12.75">
      <c r="A76" s="41" t="s">
        <v>48</v>
      </c>
      <c r="B76" s="4" t="s">
        <v>73</v>
      </c>
      <c r="C76" s="2" t="s">
        <v>53</v>
      </c>
      <c r="D76" s="2" t="s">
        <v>53</v>
      </c>
      <c r="E76" s="40" t="s">
        <v>53</v>
      </c>
      <c r="F76" t="s">
        <v>2</v>
      </c>
    </row>
    <row r="77" spans="1:6" ht="12.75">
      <c r="A77" s="41" t="s">
        <v>49</v>
      </c>
      <c r="B77" s="4" t="s">
        <v>74</v>
      </c>
      <c r="C77" s="2" t="s">
        <v>86</v>
      </c>
      <c r="D77" s="2" t="s">
        <v>86</v>
      </c>
      <c r="E77" s="40" t="s">
        <v>86</v>
      </c>
      <c r="F77" t="s">
        <v>2</v>
      </c>
    </row>
    <row r="78" spans="1:5" ht="12.75">
      <c r="A78" s="42">
        <f>IF(SUM(C78:BA78)&gt;0,"ERROR EMPTY CELLS","")</f>
      </c>
      <c r="B78" s="26" t="s">
        <v>2</v>
      </c>
      <c r="C78" s="26"/>
      <c r="D78" s="26"/>
      <c r="E78" s="53"/>
    </row>
    <row r="79" spans="1:5" ht="15.75">
      <c r="A79" s="44" t="str">
        <f>IF(SUM(C79:BA79)&gt;0,"ERROR Empty cells detected","No empty cells detected")</f>
        <v>No empty cells detected</v>
      </c>
      <c r="B79" s="27"/>
      <c r="C79" s="28">
        <f>IF(COUNTBLANK(C63:C63)+COUNTBLANK(C65:C72)+COUNTBLANK(C73:C74)+COUNTBLANK(C76:C77)+COUNTBLANK(C68:C68)&gt;0,COUNTBLANK(C63:C63)+COUNTBLANK(C65:C72)+COUNTBLANK(C73:C74)+COUNTBLANK(C76:C77)+COUNTBLANK(C68:C68),"")</f>
      </c>
      <c r="D79" s="28">
        <f>IF(COUNTBLANK(D63:D63)+COUNTBLANK(D65:D72)+COUNTBLANK(D73:D74)+COUNTBLANK(D76:D77)+COUNTBLANK(D68:D68)&gt;0,COUNTBLANK(D63:D63)+COUNTBLANK(D65:D72)+COUNTBLANK(D73:D74)+COUNTBLANK(D76:D77)+COUNTBLANK(D68:D68),"")</f>
      </c>
      <c r="E79" s="55">
        <f>IF(COUNTBLANK(E63:E63)+COUNTBLANK(E65:E72)+COUNTBLANK(E73:E74)+COUNTBLANK(E76:E77)+COUNTBLANK(E68:E68)&gt;0,COUNTBLANK(E63:E63)+COUNTBLANK(E65:E72)+COUNTBLANK(E73:E74)+COUNTBLANK(E76:E77)+COUNTBLANK(E68:E68),"")</f>
      </c>
    </row>
    <row r="80" spans="1:5" ht="12.75">
      <c r="A80" s="86" t="s">
        <v>134</v>
      </c>
      <c r="B80" s="87"/>
      <c r="C80" s="87"/>
      <c r="D80" s="87"/>
      <c r="E80" s="88"/>
    </row>
    <row r="81" spans="1:5" ht="15.75">
      <c r="A81" s="42"/>
      <c r="B81" s="27"/>
      <c r="C81" s="31"/>
      <c r="D81" s="31"/>
      <c r="E81" s="56"/>
    </row>
    <row r="82" spans="1:5" ht="15.75">
      <c r="A82" s="45" t="s">
        <v>3</v>
      </c>
      <c r="B82" s="30"/>
      <c r="C82" s="21">
        <f>IF(C79="",SUM(MID(C63,LEN(C63)-3,3),MID(C65,LEN(C65)-3,3),MID(C66,LEN(C66)-3,3),MID(C69,LEN(C69)-3,3),MID(C67,LEN(C67)-3,3),MID(C70,LEN(C70)-3,3),MID(C71,LEN(C71)-3,3),MID(C72,LEN(C72)-3,3),MID(C73,LEN(C73)-3,3),MID(C74,LEN(C74)-3,3),MID(C76,LEN(C76)-3,3),MID(C77,LEN(C77)-3,3)),"")</f>
        <v>380</v>
      </c>
      <c r="D82" s="21">
        <f>IF(D79="",SUM(MID(D63,LEN(D63)-3,3),MID(D65,LEN(D65)-3,3),MID(D66,LEN(D66)-3,3),MID(D69,LEN(D69)-3,3),MID(D67,LEN(D67)-3,3),MID(D70,LEN(D70)-3,3),MID(D71,LEN(D71)-3,3),MID(D72,LEN(D72)-3,3),MID(D73,LEN(D73)-3,3),MID(D74,LEN(D74)-3,3),MID(D76,LEN(D76)-3,3),MID(D77,LEN(D77)-3,3)),"")</f>
        <v>390</v>
      </c>
      <c r="E82" s="46">
        <f>IF(E79="",SUM(MID(E63,LEN(E63)-3,3),MID(E65,LEN(E65)-3,3),MID(E66,LEN(E66)-3,3),MID(E69,LEN(E69)-3,3),MID(E67,LEN(E67)-3,3),MID(E70,LEN(E70)-3,3),MID(E71,LEN(E71)-3,3),MID(E72,LEN(E72)-3,3),MID(E73,LEN(E73)-3,3),MID(E74,LEN(E74)-3,3),MID(E76,LEN(E76)-3,3),MID(E77,LEN(E77)-3,3)),"")</f>
        <v>320</v>
      </c>
    </row>
    <row r="83" spans="1:5" ht="15.75">
      <c r="A83" s="42"/>
      <c r="B83" s="30"/>
      <c r="C83" s="22"/>
      <c r="D83" s="22"/>
      <c r="E83" s="47"/>
    </row>
    <row r="84" spans="1:5" ht="12.75">
      <c r="A84" s="45" t="s">
        <v>151</v>
      </c>
      <c r="B84" s="26"/>
      <c r="C84" s="23">
        <f>IF(C82&lt;&gt;"",C82/'Validation Data'!$C$58,"")</f>
        <v>0.38</v>
      </c>
      <c r="D84" s="23">
        <f>IF(D82&lt;&gt;"",D82/'Validation Data'!$C$58,"")</f>
        <v>0.39</v>
      </c>
      <c r="E84" s="48">
        <f>IF(E82&lt;&gt;"",E82/'Validation Data'!$C$58,"")</f>
        <v>0.32</v>
      </c>
    </row>
    <row r="85" spans="1:5" ht="12.75">
      <c r="A85" s="81" t="str">
        <f>A59</f>
        <v>R5/EAS</v>
      </c>
      <c r="B85" s="82"/>
      <c r="C85" s="62" t="str">
        <f>C60</f>
        <v>SPEED-ECN</v>
      </c>
      <c r="D85" s="62" t="str">
        <f>D60</f>
        <v>SPEED-Bridge</v>
      </c>
      <c r="E85" s="68" t="str">
        <f>E60</f>
        <v>SSTA</v>
      </c>
    </row>
    <row r="86" spans="1:5" ht="13.5" thickBot="1">
      <c r="A86" s="83"/>
      <c r="B86" s="84"/>
      <c r="C86" s="50" t="str">
        <f>IF(C82&lt;"",VLOOKUP(C84,'Validation Data'!$C$75:$E$79,3,1),"")</f>
        <v>Low</v>
      </c>
      <c r="D86" s="50" t="str">
        <f>IF(D82&lt;"",VLOOKUP(D84,'Validation Data'!$C$75:$E$79,3,1),"")</f>
        <v>Low</v>
      </c>
      <c r="E86" s="51" t="str">
        <f>IF(E82&lt;"",VLOOKUP(E84,'Validation Data'!$C$75:$E$79,3,1),"")</f>
        <v>Low</v>
      </c>
    </row>
    <row r="87" ht="13.5" thickTop="1"/>
    <row r="88" ht="13.5" thickBot="1"/>
    <row r="89" spans="1:9" ht="24" thickTop="1">
      <c r="A89" s="58" t="s">
        <v>153</v>
      </c>
      <c r="B89" s="32"/>
      <c r="C89" s="33">
        <v>52</v>
      </c>
      <c r="D89" s="33">
        <f>C89+1</f>
        <v>53</v>
      </c>
      <c r="E89" s="33">
        <f>D89+1</f>
        <v>54</v>
      </c>
      <c r="F89" s="33">
        <f>E89+1</f>
        <v>55</v>
      </c>
      <c r="G89" s="34">
        <f>F89+1</f>
        <v>56</v>
      </c>
      <c r="H89" t="s">
        <v>2</v>
      </c>
      <c r="I89" t="s">
        <v>2</v>
      </c>
    </row>
    <row r="90" spans="1:8" ht="18">
      <c r="A90" s="35" t="s">
        <v>88</v>
      </c>
      <c r="B90" s="69" t="s">
        <v>1</v>
      </c>
      <c r="C90" s="69" t="s">
        <v>135</v>
      </c>
      <c r="D90" s="69" t="s">
        <v>136</v>
      </c>
      <c r="E90" s="69" t="s">
        <v>137</v>
      </c>
      <c r="F90" s="69" t="s">
        <v>138</v>
      </c>
      <c r="G90" s="75" t="s">
        <v>139</v>
      </c>
      <c r="H90" t="s">
        <v>2</v>
      </c>
    </row>
    <row r="91" spans="1:8" ht="18">
      <c r="A91" s="35"/>
      <c r="B91" s="85"/>
      <c r="C91" s="85"/>
      <c r="D91" s="85"/>
      <c r="E91" s="85"/>
      <c r="F91" s="85"/>
      <c r="G91" s="76"/>
      <c r="H91" t="s">
        <v>2</v>
      </c>
    </row>
    <row r="92" spans="1:8" ht="18.75">
      <c r="A92" s="37" t="s">
        <v>0</v>
      </c>
      <c r="B92" s="7"/>
      <c r="C92" s="8"/>
      <c r="D92" s="8"/>
      <c r="E92" s="8"/>
      <c r="F92" s="8"/>
      <c r="G92" s="52"/>
      <c r="H92" t="s">
        <v>2</v>
      </c>
    </row>
    <row r="93" spans="1:10" ht="12.75">
      <c r="A93" s="39" t="s">
        <v>41</v>
      </c>
      <c r="B93" s="4" t="s">
        <v>12</v>
      </c>
      <c r="C93" s="2" t="s">
        <v>72</v>
      </c>
      <c r="D93" s="2" t="s">
        <v>72</v>
      </c>
      <c r="E93" s="2" t="s">
        <v>72</v>
      </c>
      <c r="F93" s="2" t="s">
        <v>72</v>
      </c>
      <c r="G93" s="40" t="s">
        <v>72</v>
      </c>
      <c r="H93" t="s">
        <v>2</v>
      </c>
      <c r="J93" t="s">
        <v>2</v>
      </c>
    </row>
    <row r="94" spans="1:8" ht="18.75">
      <c r="A94" s="37" t="s">
        <v>6</v>
      </c>
      <c r="B94" s="7"/>
      <c r="C94" s="8"/>
      <c r="D94" s="8"/>
      <c r="E94" s="8"/>
      <c r="F94" s="8"/>
      <c r="G94" s="52"/>
      <c r="H94" t="s">
        <v>2</v>
      </c>
    </row>
    <row r="95" spans="1:10" ht="12.75">
      <c r="A95" s="41" t="s">
        <v>22</v>
      </c>
      <c r="B95" s="4" t="s">
        <v>13</v>
      </c>
      <c r="C95" s="2" t="s">
        <v>28</v>
      </c>
      <c r="D95" s="2" t="s">
        <v>28</v>
      </c>
      <c r="E95" s="2" t="s">
        <v>51</v>
      </c>
      <c r="F95" s="2" t="s">
        <v>28</v>
      </c>
      <c r="G95" s="40" t="s">
        <v>28</v>
      </c>
      <c r="H95" t="s">
        <v>2</v>
      </c>
      <c r="J95" t="s">
        <v>2</v>
      </c>
    </row>
    <row r="96" spans="1:10" ht="12.75">
      <c r="A96" s="41" t="s">
        <v>7</v>
      </c>
      <c r="B96" s="4" t="s">
        <v>14</v>
      </c>
      <c r="C96" s="2" t="s">
        <v>66</v>
      </c>
      <c r="D96" s="2" t="s">
        <v>66</v>
      </c>
      <c r="E96" s="2" t="s">
        <v>66</v>
      </c>
      <c r="F96" s="2" t="s">
        <v>50</v>
      </c>
      <c r="G96" s="40" t="s">
        <v>50</v>
      </c>
      <c r="H96" t="s">
        <v>2</v>
      </c>
      <c r="J96" t="s">
        <v>2</v>
      </c>
    </row>
    <row r="97" spans="1:10" ht="12.75">
      <c r="A97" s="41" t="s">
        <v>8</v>
      </c>
      <c r="B97" s="4" t="s">
        <v>47</v>
      </c>
      <c r="C97" s="2" t="s">
        <v>90</v>
      </c>
      <c r="D97" s="2" t="s">
        <v>89</v>
      </c>
      <c r="E97" s="2" t="s">
        <v>90</v>
      </c>
      <c r="F97" s="2" t="s">
        <v>89</v>
      </c>
      <c r="G97" s="40" t="s">
        <v>89</v>
      </c>
      <c r="H97" t="s">
        <v>2</v>
      </c>
      <c r="J97" t="s">
        <v>2</v>
      </c>
    </row>
    <row r="98" spans="1:10" ht="12.75">
      <c r="A98" s="41" t="s">
        <v>11</v>
      </c>
      <c r="B98" s="4" t="s">
        <v>21</v>
      </c>
      <c r="C98" s="2" t="s">
        <v>63</v>
      </c>
      <c r="D98" s="2" t="s">
        <v>63</v>
      </c>
      <c r="E98" s="2" t="s">
        <v>63</v>
      </c>
      <c r="F98" s="2" t="s">
        <v>63</v>
      </c>
      <c r="G98" s="40" t="s">
        <v>63</v>
      </c>
      <c r="H98" t="s">
        <v>2</v>
      </c>
      <c r="J98" t="s">
        <v>2</v>
      </c>
    </row>
    <row r="99" spans="1:10" ht="12.75">
      <c r="A99" s="41" t="s">
        <v>10</v>
      </c>
      <c r="B99" s="4" t="s">
        <v>15</v>
      </c>
      <c r="C99" s="2" t="s">
        <v>77</v>
      </c>
      <c r="D99" s="2" t="s">
        <v>57</v>
      </c>
      <c r="E99" s="2" t="s">
        <v>77</v>
      </c>
      <c r="F99" s="2" t="s">
        <v>57</v>
      </c>
      <c r="G99" s="40" t="s">
        <v>57</v>
      </c>
      <c r="H99" t="s">
        <v>2</v>
      </c>
      <c r="J99" t="s">
        <v>2</v>
      </c>
    </row>
    <row r="100" spans="1:10" ht="12.75">
      <c r="A100" s="41" t="s">
        <v>23</v>
      </c>
      <c r="B100" s="4" t="s">
        <v>16</v>
      </c>
      <c r="C100" s="2" t="s">
        <v>82</v>
      </c>
      <c r="D100" s="2" t="s">
        <v>58</v>
      </c>
      <c r="E100" s="2" t="s">
        <v>82</v>
      </c>
      <c r="F100" s="2" t="s">
        <v>58</v>
      </c>
      <c r="G100" s="40" t="s">
        <v>58</v>
      </c>
      <c r="H100" t="s">
        <v>2</v>
      </c>
      <c r="J100" t="s">
        <v>2</v>
      </c>
    </row>
    <row r="101" spans="1:10" ht="12.75">
      <c r="A101" s="41" t="s">
        <v>24</v>
      </c>
      <c r="B101" s="4" t="s">
        <v>17</v>
      </c>
      <c r="C101" s="2" t="s">
        <v>59</v>
      </c>
      <c r="D101" s="2" t="s">
        <v>59</v>
      </c>
      <c r="E101" s="2" t="s">
        <v>79</v>
      </c>
      <c r="F101" s="2" t="s">
        <v>59</v>
      </c>
      <c r="G101" s="40" t="s">
        <v>59</v>
      </c>
      <c r="H101" t="s">
        <v>2</v>
      </c>
      <c r="J101" t="s">
        <v>2</v>
      </c>
    </row>
    <row r="102" spans="1:10" ht="12.75">
      <c r="A102" s="41" t="s">
        <v>25</v>
      </c>
      <c r="B102" s="4" t="s">
        <v>18</v>
      </c>
      <c r="C102" s="2" t="s">
        <v>80</v>
      </c>
      <c r="D102" s="2" t="s">
        <v>60</v>
      </c>
      <c r="E102" s="2" t="s">
        <v>80</v>
      </c>
      <c r="F102" s="2" t="s">
        <v>60</v>
      </c>
      <c r="G102" s="40" t="s">
        <v>60</v>
      </c>
      <c r="H102" t="s">
        <v>2</v>
      </c>
      <c r="J102" t="s">
        <v>2</v>
      </c>
    </row>
    <row r="103" spans="1:10" ht="12.75">
      <c r="A103" s="41" t="s">
        <v>26</v>
      </c>
      <c r="B103" s="4" t="s">
        <v>19</v>
      </c>
      <c r="C103" s="2" t="s">
        <v>61</v>
      </c>
      <c r="D103" s="2" t="s">
        <v>32</v>
      </c>
      <c r="E103" s="2" t="s">
        <v>61</v>
      </c>
      <c r="F103" s="2" t="s">
        <v>32</v>
      </c>
      <c r="G103" s="40" t="s">
        <v>32</v>
      </c>
      <c r="H103" t="s">
        <v>2</v>
      </c>
      <c r="J103" t="s">
        <v>2</v>
      </c>
    </row>
    <row r="104" spans="1:10" ht="12.75">
      <c r="A104" s="41" t="s">
        <v>27</v>
      </c>
      <c r="B104" s="4" t="s">
        <v>20</v>
      </c>
      <c r="C104" s="2" t="s">
        <v>75</v>
      </c>
      <c r="D104" s="2" t="s">
        <v>76</v>
      </c>
      <c r="E104" s="2" t="s">
        <v>76</v>
      </c>
      <c r="F104" s="2" t="s">
        <v>62</v>
      </c>
      <c r="G104" s="40" t="s">
        <v>62</v>
      </c>
      <c r="H104" t="s">
        <v>2</v>
      </c>
      <c r="J104" t="s">
        <v>2</v>
      </c>
    </row>
    <row r="105" spans="1:10" ht="18.75">
      <c r="A105" s="37" t="s">
        <v>9</v>
      </c>
      <c r="B105" s="7"/>
      <c r="C105" s="8"/>
      <c r="D105" s="8"/>
      <c r="E105" s="8"/>
      <c r="F105" s="8"/>
      <c r="G105" s="52"/>
      <c r="H105" t="s">
        <v>2</v>
      </c>
      <c r="J105" t="s">
        <v>2</v>
      </c>
    </row>
    <row r="106" spans="1:10" ht="12.75">
      <c r="A106" s="41" t="s">
        <v>48</v>
      </c>
      <c r="B106" s="4" t="s">
        <v>73</v>
      </c>
      <c r="C106" s="2" t="s">
        <v>53</v>
      </c>
      <c r="D106" s="2" t="s">
        <v>53</v>
      </c>
      <c r="E106" s="2" t="s">
        <v>53</v>
      </c>
      <c r="F106" s="2" t="s">
        <v>53</v>
      </c>
      <c r="G106" s="40" t="s">
        <v>53</v>
      </c>
      <c r="H106" t="s">
        <v>2</v>
      </c>
      <c r="J106" t="s">
        <v>2</v>
      </c>
    </row>
    <row r="107" spans="1:10" ht="12.75">
      <c r="A107" s="41" t="s">
        <v>49</v>
      </c>
      <c r="B107" s="4" t="s">
        <v>74</v>
      </c>
      <c r="C107" s="2" t="s">
        <v>87</v>
      </c>
      <c r="D107" s="2" t="s">
        <v>86</v>
      </c>
      <c r="E107" s="2" t="s">
        <v>87</v>
      </c>
      <c r="F107" s="2" t="s">
        <v>87</v>
      </c>
      <c r="G107" s="40" t="s">
        <v>86</v>
      </c>
      <c r="H107" t="s">
        <v>2</v>
      </c>
      <c r="J107" t="s">
        <v>2</v>
      </c>
    </row>
    <row r="108" spans="1:8" ht="12.75">
      <c r="A108" s="42"/>
      <c r="B108" s="26" t="s">
        <v>2</v>
      </c>
      <c r="C108" s="26"/>
      <c r="D108" s="26"/>
      <c r="E108" s="26"/>
      <c r="F108" s="26"/>
      <c r="G108" s="53"/>
      <c r="H108" t="s">
        <v>2</v>
      </c>
    </row>
    <row r="109" spans="1:8" ht="15.75">
      <c r="A109" s="44" t="str">
        <f>IF(SUM(C109:BA109)&gt;0,"ERROR Empty cells detected","No empty cells detected")</f>
        <v>No empty cells detected</v>
      </c>
      <c r="B109" s="27"/>
      <c r="C109" s="28">
        <f>IF(COUNTBLANK(C93:C93)+COUNTBLANK(C95:C102)+COUNTBLANK(C103:C104)+COUNTBLANK(C106:C107)+COUNTBLANK(C98:C98)&gt;0,COUNTBLANK(C93:C93)+COUNTBLANK(C95:C102)+COUNTBLANK(C103:C104)+COUNTBLANK(C106:C107)+COUNTBLANK(C98:C98),"")</f>
      </c>
      <c r="D109" s="28">
        <f>IF(COUNTBLANK(D93:D93)+COUNTBLANK(D95:D102)+COUNTBLANK(D103:D104)+COUNTBLANK(D106:D107)+COUNTBLANK(D98:D98)&gt;0,COUNTBLANK(D93:D93)+COUNTBLANK(D95:D102)+COUNTBLANK(D103:D104)+COUNTBLANK(D106:D107)+COUNTBLANK(D98:D98),"")</f>
      </c>
      <c r="E109" s="28">
        <f>IF(COUNTBLANK(E93:E93)+COUNTBLANK(E95:E102)+COUNTBLANK(E103:E104)+COUNTBLANK(E106:E107)+COUNTBLANK(E98:E98)&gt;0,COUNTBLANK(E93:E93)+COUNTBLANK(E95:E102)+COUNTBLANK(E103:E104)+COUNTBLANK(E106:E107)+COUNTBLANK(E98:E98),"")</f>
      </c>
      <c r="F109" s="28"/>
      <c r="G109" s="54">
        <f>IF(COUNTBLANK(G93:G93)+COUNTBLANK(G95:G102)+COUNTBLANK(G103:G104)+COUNTBLANK(G106:G107)+COUNTBLANK(G98:G98)&gt;0,COUNTBLANK(G93:G93)+COUNTBLANK(G95:G102)+COUNTBLANK(G103:G104)+COUNTBLANK(G106:G107)+COUNTBLANK(G98:G98),"")</f>
      </c>
      <c r="H109" t="s">
        <v>2</v>
      </c>
    </row>
    <row r="110" spans="1:8" ht="15.75">
      <c r="A110" s="45" t="s">
        <v>3</v>
      </c>
      <c r="B110" s="30"/>
      <c r="C110" s="21">
        <f>IF(C109="",SUM(MID(C93,LEN(C93)-3,3),MID(C95,LEN(C95)-3,3),MID(C96,LEN(C96)-3,3),MID(C99,LEN(C99)-3,3),MID(C97,LEN(C97)-3,3),MID(C100,LEN(C100)-3,3),MID(C101,LEN(C101)-3,3),MID(C102,LEN(C102)-3,3),MID(C103,LEN(C103)-3,3),MID(C104,LEN(C104)-3,3),MID(C106,LEN(C106)-3,3),MID(C107,LEN(C107)-3,3)),"")</f>
        <v>510</v>
      </c>
      <c r="D110" s="21">
        <f>IF(D109="",SUM(MID(D93,LEN(D93)-3,3),MID(D95,LEN(D95)-3,3),MID(D96,LEN(D96)-3,3),MID(D99,LEN(D99)-3,3),MID(D97,LEN(D97)-3,3),MID(D100,LEN(D100)-3,3),MID(D101,LEN(D101)-3,3),MID(D102,LEN(D102)-3,3),MID(D103,LEN(D103)-3,3),MID(D104,LEN(D104)-3,3),MID(D106,LEN(D106)-3,3),MID(D107,LEN(D107)-3,3)),"")</f>
        <v>345</v>
      </c>
      <c r="E110" s="21">
        <f>IF(E109="",SUM(MID(E93,LEN(E93)-3,3),MID(E95,LEN(E95)-3,3),MID(E96,LEN(E96)-3,3),MID(E99,LEN(E99)-3,3),MID(E97,LEN(E97)-3,3),MID(E100,LEN(E100)-3,3),MID(E101,LEN(E101)-3,3),MID(E102,LEN(E102)-3,3),MID(E103,LEN(E103)-3,3),MID(E104,LEN(E104)-3,3),MID(E106,LEN(E106)-3,3),MID(E107,LEN(E107)-3,3)),"")</f>
        <v>510</v>
      </c>
      <c r="F110" s="21">
        <f>IF(F109="",SUM(MID(F93,LEN(F93)-3,3),MID(F95,LEN(F95)-3,3),MID(F96,LEN(F96)-3,3),MID(F99,LEN(F99)-3,3),MID(F97,LEN(F97)-3,3),MID(F100,LEN(F100)-3,3),MID(F101,LEN(F101)-3,3),MID(F102,LEN(F102)-3,3),MID(F103,LEN(F103)-3,3),MID(F104,LEN(F104)-3,3),MID(F106,LEN(F106)-3,3),MID(F107,LEN(F107)-3,3)),"")</f>
        <v>225</v>
      </c>
      <c r="G110" s="46">
        <f>IF(G109="",SUM(MID(G93,LEN(G93)-3,3),MID(G95,LEN(G95)-3,3),MID(G96,LEN(G96)-3,3),MID(G99,LEN(G99)-3,3),MID(G97,LEN(G97)-3,3),MID(G100,LEN(G100)-3,3),MID(G101,LEN(G101)-3,3),MID(G102,LEN(G102)-3,3),MID(G103,LEN(G103)-3,3),MID(G104,LEN(G104)-3,3),MID(G106,LEN(G106)-3,3),MID(G107,LEN(G107)-3,3)),"")</f>
        <v>175</v>
      </c>
      <c r="H110" t="s">
        <v>2</v>
      </c>
    </row>
    <row r="111" spans="1:8" ht="15.75">
      <c r="A111" s="42"/>
      <c r="B111" s="30"/>
      <c r="C111" s="22"/>
      <c r="D111" s="22"/>
      <c r="E111" s="22"/>
      <c r="F111" s="22"/>
      <c r="G111" s="47"/>
      <c r="H111" t="s">
        <v>2</v>
      </c>
    </row>
    <row r="112" spans="1:8" ht="12.75">
      <c r="A112" s="45" t="s">
        <v>151</v>
      </c>
      <c r="B112" s="26"/>
      <c r="C112" s="23">
        <f>IF(C110&lt;&gt;"",C110/'Validation Data'!$C$58,"")</f>
        <v>0.51</v>
      </c>
      <c r="D112" s="23">
        <f>IF(D110&lt;&gt;"",D110/'Validation Data'!$C$58,"")</f>
        <v>0.345</v>
      </c>
      <c r="E112" s="23">
        <f>IF(E110&lt;&gt;"",E110/'Validation Data'!$C$58,"")</f>
        <v>0.51</v>
      </c>
      <c r="F112" s="23">
        <f>IF(F110&lt;&gt;"",F110/'Validation Data'!$C$58,"")</f>
        <v>0.225</v>
      </c>
      <c r="G112" s="48">
        <f>IF(G110&lt;&gt;"",G110/'Validation Data'!$C$58,"")</f>
        <v>0.175</v>
      </c>
      <c r="H112" t="s">
        <v>2</v>
      </c>
    </row>
    <row r="113" spans="1:8" ht="12.75">
      <c r="A113" s="81" t="str">
        <f>A89</f>
        <v>R4/Excise TES (EMCS)</v>
      </c>
      <c r="B113" s="82"/>
      <c r="C113" s="19" t="str">
        <f>C90</f>
        <v>SEED</v>
      </c>
      <c r="D113" s="19" t="str">
        <f>D90</f>
        <v>TA</v>
      </c>
      <c r="E113" s="19" t="str">
        <f>E90</f>
        <v>CS/MISE</v>
      </c>
      <c r="F113" s="19" t="str">
        <f>F90</f>
        <v>EWSE</v>
      </c>
      <c r="G113" s="49" t="str">
        <f>G90</f>
        <v>MVS</v>
      </c>
      <c r="H113" t="s">
        <v>2</v>
      </c>
    </row>
    <row r="114" spans="1:8" ht="13.5" thickBot="1">
      <c r="A114" s="83"/>
      <c r="B114" s="84"/>
      <c r="C114" s="50" t="str">
        <f>IF(C110&lt;"",VLOOKUP(C112,'Validation Data'!$C$75:$E$79,3,1),"")</f>
        <v>Medium</v>
      </c>
      <c r="D114" s="50" t="str">
        <f>IF(D110&lt;"",VLOOKUP(D112,'Validation Data'!$C$75:$E$79,3,1),"")</f>
        <v>Low</v>
      </c>
      <c r="E114" s="50" t="str">
        <f>IF(E110&lt;"",VLOOKUP(E112,'Validation Data'!$C$75:$E$79,3,1),"")</f>
        <v>Medium</v>
      </c>
      <c r="F114" s="50" t="str">
        <f>IF(F110&lt;"",VLOOKUP(F112,'Validation Data'!$C$75:$E$79,3,1),"")</f>
        <v>Low</v>
      </c>
      <c r="G114" s="51" t="str">
        <f>IF(G110&lt;"",VLOOKUP(G112,'Validation Data'!$C$75:$E$79,3,1),"")</f>
        <v>Low</v>
      </c>
      <c r="H114" t="s">
        <v>2</v>
      </c>
    </row>
    <row r="115" ht="13.5" thickTop="1"/>
    <row r="117" ht="13.5" thickBot="1"/>
    <row r="118" spans="1:15" ht="24" thickTop="1">
      <c r="A118" s="58" t="s">
        <v>140</v>
      </c>
      <c r="B118" s="63"/>
      <c r="C118" s="64">
        <v>57</v>
      </c>
      <c r="D118" s="64">
        <f aca="true" t="shared" si="13" ref="D118:L118">C118+1</f>
        <v>58</v>
      </c>
      <c r="E118" s="64">
        <f t="shared" si="13"/>
        <v>59</v>
      </c>
      <c r="F118" s="64">
        <f t="shared" si="13"/>
        <v>60</v>
      </c>
      <c r="G118" s="64">
        <f t="shared" si="13"/>
        <v>61</v>
      </c>
      <c r="H118" s="64">
        <f t="shared" si="13"/>
        <v>62</v>
      </c>
      <c r="I118" s="64">
        <f t="shared" si="13"/>
        <v>63</v>
      </c>
      <c r="J118" s="64">
        <f t="shared" si="13"/>
        <v>64</v>
      </c>
      <c r="K118" s="64">
        <f t="shared" si="13"/>
        <v>65</v>
      </c>
      <c r="L118" s="65">
        <f t="shared" si="13"/>
        <v>66</v>
      </c>
      <c r="M118" t="s">
        <v>2</v>
      </c>
      <c r="N118" t="s">
        <v>2</v>
      </c>
      <c r="O118" t="s">
        <v>2</v>
      </c>
    </row>
    <row r="119" spans="1:15" ht="18" customHeight="1">
      <c r="A119" s="35" t="s">
        <v>88</v>
      </c>
      <c r="B119" s="73" t="s">
        <v>1</v>
      </c>
      <c r="C119" s="73" t="s">
        <v>141</v>
      </c>
      <c r="D119" s="73" t="s">
        <v>142</v>
      </c>
      <c r="E119" s="73" t="s">
        <v>143</v>
      </c>
      <c r="F119" s="73" t="s">
        <v>144</v>
      </c>
      <c r="G119" s="73" t="s">
        <v>145</v>
      </c>
      <c r="H119" s="73" t="s">
        <v>146</v>
      </c>
      <c r="I119" s="73" t="s">
        <v>147</v>
      </c>
      <c r="J119" s="73" t="s">
        <v>148</v>
      </c>
      <c r="K119" s="73" t="s">
        <v>149</v>
      </c>
      <c r="L119" s="77" t="s">
        <v>168</v>
      </c>
      <c r="M119" t="s">
        <v>2</v>
      </c>
      <c r="N119" t="s">
        <v>2</v>
      </c>
      <c r="O119" t="s">
        <v>2</v>
      </c>
    </row>
    <row r="120" spans="1:15" ht="48" customHeight="1">
      <c r="A120" s="36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7"/>
      <c r="M120" t="s">
        <v>2</v>
      </c>
      <c r="N120" t="s">
        <v>2</v>
      </c>
      <c r="O120" t="s">
        <v>2</v>
      </c>
    </row>
    <row r="121" spans="1:15" ht="18.75">
      <c r="A121" s="37" t="s">
        <v>0</v>
      </c>
      <c r="B121" s="66"/>
      <c r="C121" s="67"/>
      <c r="D121" s="67"/>
      <c r="E121" s="67"/>
      <c r="F121" s="67"/>
      <c r="G121" s="67"/>
      <c r="H121" s="18"/>
      <c r="I121" s="25"/>
      <c r="J121" s="25"/>
      <c r="K121" s="25"/>
      <c r="L121" s="38"/>
      <c r="M121" t="s">
        <v>2</v>
      </c>
      <c r="N121" t="s">
        <v>2</v>
      </c>
      <c r="O121" t="s">
        <v>2</v>
      </c>
    </row>
    <row r="122" spans="1:15" ht="12.75">
      <c r="A122" s="39" t="s">
        <v>41</v>
      </c>
      <c r="B122" s="4" t="s">
        <v>12</v>
      </c>
      <c r="C122" s="2" t="s">
        <v>70</v>
      </c>
      <c r="D122" s="2" t="s">
        <v>71</v>
      </c>
      <c r="E122" s="2" t="s">
        <v>72</v>
      </c>
      <c r="F122" s="2" t="s">
        <v>70</v>
      </c>
      <c r="G122" s="2" t="s">
        <v>71</v>
      </c>
      <c r="H122" s="2" t="s">
        <v>71</v>
      </c>
      <c r="I122" s="2" t="s">
        <v>102</v>
      </c>
      <c r="J122" s="2" t="s">
        <v>70</v>
      </c>
      <c r="K122" s="2" t="s">
        <v>102</v>
      </c>
      <c r="L122" s="40" t="s">
        <v>102</v>
      </c>
      <c r="M122" t="s">
        <v>2</v>
      </c>
      <c r="N122" t="s">
        <v>2</v>
      </c>
      <c r="O122" t="s">
        <v>2</v>
      </c>
    </row>
    <row r="123" spans="1:15" ht="18.75">
      <c r="A123" s="37" t="s">
        <v>6</v>
      </c>
      <c r="B123" s="7"/>
      <c r="C123" s="67"/>
      <c r="D123" s="67"/>
      <c r="E123" s="67"/>
      <c r="F123" s="67"/>
      <c r="G123" s="67"/>
      <c r="H123" s="67"/>
      <c r="I123" s="67"/>
      <c r="J123" s="67"/>
      <c r="K123" s="67"/>
      <c r="L123" s="99"/>
      <c r="M123" t="s">
        <v>2</v>
      </c>
      <c r="N123" t="s">
        <v>2</v>
      </c>
      <c r="O123" t="s">
        <v>2</v>
      </c>
    </row>
    <row r="124" spans="1:15" ht="12.75">
      <c r="A124" s="41" t="s">
        <v>22</v>
      </c>
      <c r="B124" s="4" t="s">
        <v>13</v>
      </c>
      <c r="C124" s="2" t="s">
        <v>52</v>
      </c>
      <c r="D124" s="2" t="s">
        <v>52</v>
      </c>
      <c r="E124" s="2" t="s">
        <v>52</v>
      </c>
      <c r="F124" s="2" t="s">
        <v>52</v>
      </c>
      <c r="G124" s="2" t="s">
        <v>28</v>
      </c>
      <c r="H124" s="2" t="s">
        <v>28</v>
      </c>
      <c r="I124" s="2" t="s">
        <v>28</v>
      </c>
      <c r="J124" s="2" t="s">
        <v>28</v>
      </c>
      <c r="K124" s="2" t="s">
        <v>28</v>
      </c>
      <c r="L124" s="40" t="s">
        <v>28</v>
      </c>
      <c r="M124" t="s">
        <v>2</v>
      </c>
      <c r="N124" t="s">
        <v>2</v>
      </c>
      <c r="O124" t="s">
        <v>2</v>
      </c>
    </row>
    <row r="125" spans="1:15" ht="12.75">
      <c r="A125" s="41" t="s">
        <v>7</v>
      </c>
      <c r="B125" s="4" t="s">
        <v>14</v>
      </c>
      <c r="C125" s="2" t="s">
        <v>66</v>
      </c>
      <c r="D125" s="2" t="s">
        <v>66</v>
      </c>
      <c r="E125" s="2" t="s">
        <v>66</v>
      </c>
      <c r="F125" s="2" t="s">
        <v>66</v>
      </c>
      <c r="G125" s="2" t="s">
        <v>66</v>
      </c>
      <c r="H125" s="2" t="s">
        <v>50</v>
      </c>
      <c r="I125" s="2" t="s">
        <v>50</v>
      </c>
      <c r="J125" s="2" t="s">
        <v>50</v>
      </c>
      <c r="K125" s="2" t="s">
        <v>66</v>
      </c>
      <c r="L125" s="40" t="s">
        <v>50</v>
      </c>
      <c r="M125" t="s">
        <v>2</v>
      </c>
      <c r="N125" t="s">
        <v>2</v>
      </c>
      <c r="O125" t="s">
        <v>2</v>
      </c>
    </row>
    <row r="126" spans="1:15" ht="12.75">
      <c r="A126" s="41" t="s">
        <v>8</v>
      </c>
      <c r="B126" s="4" t="s">
        <v>47</v>
      </c>
      <c r="C126" s="2" t="s">
        <v>89</v>
      </c>
      <c r="D126" s="2" t="s">
        <v>89</v>
      </c>
      <c r="E126" s="2" t="s">
        <v>89</v>
      </c>
      <c r="F126" s="2" t="s">
        <v>89</v>
      </c>
      <c r="G126" s="2" t="s">
        <v>89</v>
      </c>
      <c r="H126" s="2" t="s">
        <v>105</v>
      </c>
      <c r="I126" s="2" t="s">
        <v>90</v>
      </c>
      <c r="J126" s="2" t="s">
        <v>89</v>
      </c>
      <c r="K126" s="2" t="s">
        <v>89</v>
      </c>
      <c r="L126" s="40" t="s">
        <v>89</v>
      </c>
      <c r="M126" t="s">
        <v>2</v>
      </c>
      <c r="N126" t="s">
        <v>2</v>
      </c>
      <c r="O126" t="s">
        <v>2</v>
      </c>
    </row>
    <row r="127" spans="1:15" ht="12.75">
      <c r="A127" s="41" t="s">
        <v>11</v>
      </c>
      <c r="B127" s="4" t="s">
        <v>21</v>
      </c>
      <c r="C127" s="2" t="s">
        <v>64</v>
      </c>
      <c r="D127" s="2" t="s">
        <v>64</v>
      </c>
      <c r="E127" s="2" t="s">
        <v>64</v>
      </c>
      <c r="F127" s="2" t="s">
        <v>64</v>
      </c>
      <c r="G127" s="2" t="s">
        <v>64</v>
      </c>
      <c r="H127" s="2" t="s">
        <v>64</v>
      </c>
      <c r="I127" s="2" t="s">
        <v>63</v>
      </c>
      <c r="J127" s="2" t="s">
        <v>63</v>
      </c>
      <c r="K127" s="2" t="s">
        <v>63</v>
      </c>
      <c r="L127" s="40" t="s">
        <v>63</v>
      </c>
      <c r="M127" t="s">
        <v>2</v>
      </c>
      <c r="N127" t="s">
        <v>2</v>
      </c>
      <c r="O127" t="s">
        <v>2</v>
      </c>
    </row>
    <row r="128" spans="1:15" ht="12.75">
      <c r="A128" s="41" t="s">
        <v>10</v>
      </c>
      <c r="B128" s="4" t="s">
        <v>15</v>
      </c>
      <c r="C128" s="2" t="s">
        <v>57</v>
      </c>
      <c r="D128" s="2" t="s">
        <v>57</v>
      </c>
      <c r="E128" s="2" t="s">
        <v>57</v>
      </c>
      <c r="F128" s="2" t="s">
        <v>57</v>
      </c>
      <c r="G128" s="2" t="s">
        <v>57</v>
      </c>
      <c r="H128" s="2" t="s">
        <v>77</v>
      </c>
      <c r="I128" s="2" t="s">
        <v>77</v>
      </c>
      <c r="J128" s="2" t="s">
        <v>29</v>
      </c>
      <c r="K128" s="2" t="s">
        <v>29</v>
      </c>
      <c r="L128" s="40" t="s">
        <v>29</v>
      </c>
      <c r="M128" t="s">
        <v>2</v>
      </c>
      <c r="N128" t="s">
        <v>2</v>
      </c>
      <c r="O128" t="s">
        <v>2</v>
      </c>
    </row>
    <row r="129" spans="1:15" ht="12.75">
      <c r="A129" s="41" t="s">
        <v>23</v>
      </c>
      <c r="B129" s="4" t="s">
        <v>16</v>
      </c>
      <c r="C129" s="2" t="s">
        <v>78</v>
      </c>
      <c r="D129" s="2" t="s">
        <v>58</v>
      </c>
      <c r="E129" s="2" t="s">
        <v>58</v>
      </c>
      <c r="F129" s="2" t="s">
        <v>58</v>
      </c>
      <c r="G129" s="2" t="s">
        <v>58</v>
      </c>
      <c r="H129" s="2" t="s">
        <v>83</v>
      </c>
      <c r="I129" s="2" t="s">
        <v>82</v>
      </c>
      <c r="J129" s="2" t="s">
        <v>58</v>
      </c>
      <c r="K129" s="2" t="s">
        <v>78</v>
      </c>
      <c r="L129" s="40" t="s">
        <v>58</v>
      </c>
      <c r="M129" t="s">
        <v>2</v>
      </c>
      <c r="N129" t="s">
        <v>2</v>
      </c>
      <c r="O129" t="s">
        <v>2</v>
      </c>
    </row>
    <row r="130" spans="1:15" ht="12.75">
      <c r="A130" s="41" t="s">
        <v>24</v>
      </c>
      <c r="B130" s="4" t="s">
        <v>17</v>
      </c>
      <c r="C130" s="2" t="s">
        <v>79</v>
      </c>
      <c r="D130" s="2" t="s">
        <v>79</v>
      </c>
      <c r="E130" s="2" t="s">
        <v>59</v>
      </c>
      <c r="F130" s="2" t="s">
        <v>59</v>
      </c>
      <c r="G130" s="2" t="s">
        <v>59</v>
      </c>
      <c r="H130" s="2" t="s">
        <v>79</v>
      </c>
      <c r="I130" s="2" t="s">
        <v>59</v>
      </c>
      <c r="J130" s="2" t="s">
        <v>79</v>
      </c>
      <c r="K130" s="2" t="s">
        <v>79</v>
      </c>
      <c r="L130" s="40" t="s">
        <v>59</v>
      </c>
      <c r="M130" t="s">
        <v>2</v>
      </c>
      <c r="N130" t="s">
        <v>2</v>
      </c>
      <c r="O130" t="s">
        <v>2</v>
      </c>
    </row>
    <row r="131" spans="1:15" ht="12.75">
      <c r="A131" s="41" t="s">
        <v>25</v>
      </c>
      <c r="B131" s="4" t="s">
        <v>18</v>
      </c>
      <c r="C131" s="2" t="s">
        <v>80</v>
      </c>
      <c r="D131" s="2" t="s">
        <v>60</v>
      </c>
      <c r="E131" s="2" t="s">
        <v>60</v>
      </c>
      <c r="F131" s="2" t="s">
        <v>60</v>
      </c>
      <c r="G131" s="2" t="s">
        <v>60</v>
      </c>
      <c r="H131" s="2" t="s">
        <v>80</v>
      </c>
      <c r="I131" s="2" t="s">
        <v>80</v>
      </c>
      <c r="J131" s="2" t="s">
        <v>80</v>
      </c>
      <c r="K131" s="2" t="s">
        <v>80</v>
      </c>
      <c r="L131" s="40" t="s">
        <v>60</v>
      </c>
      <c r="M131" t="s">
        <v>2</v>
      </c>
      <c r="N131" t="s">
        <v>2</v>
      </c>
      <c r="O131" t="s">
        <v>2</v>
      </c>
    </row>
    <row r="132" spans="1:15" ht="12.75">
      <c r="A132" s="41" t="s">
        <v>26</v>
      </c>
      <c r="B132" s="4" t="s">
        <v>19</v>
      </c>
      <c r="C132" s="2" t="s">
        <v>61</v>
      </c>
      <c r="D132" s="2" t="s">
        <v>61</v>
      </c>
      <c r="E132" s="2" t="s">
        <v>61</v>
      </c>
      <c r="F132" s="2" t="s">
        <v>61</v>
      </c>
      <c r="G132" s="2" t="s">
        <v>32</v>
      </c>
      <c r="H132" s="2" t="s">
        <v>61</v>
      </c>
      <c r="I132" s="2" t="s">
        <v>81</v>
      </c>
      <c r="J132" s="2" t="s">
        <v>61</v>
      </c>
      <c r="K132" s="2" t="s">
        <v>61</v>
      </c>
      <c r="L132" s="40" t="s">
        <v>32</v>
      </c>
      <c r="M132" t="s">
        <v>2</v>
      </c>
      <c r="N132" t="s">
        <v>2</v>
      </c>
      <c r="O132" t="s">
        <v>2</v>
      </c>
    </row>
    <row r="133" spans="1:15" ht="12.75">
      <c r="A133" s="41" t="s">
        <v>27</v>
      </c>
      <c r="B133" s="4" t="s">
        <v>20</v>
      </c>
      <c r="C133" s="2" t="s">
        <v>75</v>
      </c>
      <c r="D133" s="2" t="s">
        <v>76</v>
      </c>
      <c r="E133" s="2" t="s">
        <v>62</v>
      </c>
      <c r="F133" s="2" t="s">
        <v>62</v>
      </c>
      <c r="G133" s="2" t="s">
        <v>62</v>
      </c>
      <c r="H133" s="2" t="s">
        <v>75</v>
      </c>
      <c r="I133" s="2" t="s">
        <v>62</v>
      </c>
      <c r="J133" s="2" t="s">
        <v>62</v>
      </c>
      <c r="K133" s="2" t="s">
        <v>76</v>
      </c>
      <c r="L133" s="40" t="s">
        <v>62</v>
      </c>
      <c r="M133" t="s">
        <v>2</v>
      </c>
      <c r="N133" t="s">
        <v>2</v>
      </c>
      <c r="O133" t="s">
        <v>2</v>
      </c>
    </row>
    <row r="134" spans="1:15" ht="18.75">
      <c r="A134" s="37" t="s">
        <v>9</v>
      </c>
      <c r="B134" s="7"/>
      <c r="C134" s="67"/>
      <c r="D134" s="67"/>
      <c r="E134" s="67"/>
      <c r="F134" s="67"/>
      <c r="G134" s="67"/>
      <c r="H134" s="67"/>
      <c r="I134" s="67"/>
      <c r="J134" s="67"/>
      <c r="K134" s="67"/>
      <c r="L134" s="99"/>
      <c r="M134" t="s">
        <v>2</v>
      </c>
      <c r="N134" t="s">
        <v>2</v>
      </c>
      <c r="O134" t="s">
        <v>2</v>
      </c>
    </row>
    <row r="135" spans="1:15" ht="12.75">
      <c r="A135" s="41" t="s">
        <v>48</v>
      </c>
      <c r="B135" s="4" t="s">
        <v>73</v>
      </c>
      <c r="C135" s="2" t="s">
        <v>54</v>
      </c>
      <c r="D135" s="2" t="s">
        <v>53</v>
      </c>
      <c r="E135" s="2" t="s">
        <v>53</v>
      </c>
      <c r="F135" s="2" t="s">
        <v>53</v>
      </c>
      <c r="G135" s="2" t="s">
        <v>53</v>
      </c>
      <c r="H135" s="2" t="s">
        <v>54</v>
      </c>
      <c r="I135" s="2" t="s">
        <v>55</v>
      </c>
      <c r="J135" s="2" t="s">
        <v>55</v>
      </c>
      <c r="K135" s="2" t="s">
        <v>55</v>
      </c>
      <c r="L135" s="40" t="s">
        <v>54</v>
      </c>
      <c r="M135" t="s">
        <v>2</v>
      </c>
      <c r="N135" t="s">
        <v>2</v>
      </c>
      <c r="O135" t="s">
        <v>2</v>
      </c>
    </row>
    <row r="136" spans="1:15" ht="12.75">
      <c r="A136" s="41" t="s">
        <v>49</v>
      </c>
      <c r="B136" s="4" t="s">
        <v>74</v>
      </c>
      <c r="C136" s="2" t="s">
        <v>87</v>
      </c>
      <c r="D136" s="2" t="s">
        <v>87</v>
      </c>
      <c r="E136" s="2" t="s">
        <v>86</v>
      </c>
      <c r="F136" s="2" t="s">
        <v>86</v>
      </c>
      <c r="G136" s="2" t="s">
        <v>33</v>
      </c>
      <c r="H136" s="2" t="s">
        <v>87</v>
      </c>
      <c r="I136" s="2" t="s">
        <v>33</v>
      </c>
      <c r="J136" s="2" t="s">
        <v>87</v>
      </c>
      <c r="K136" s="2" t="s">
        <v>87</v>
      </c>
      <c r="L136" s="40" t="s">
        <v>87</v>
      </c>
      <c r="M136" t="s">
        <v>2</v>
      </c>
      <c r="N136" t="s">
        <v>2</v>
      </c>
      <c r="O136" t="s">
        <v>2</v>
      </c>
    </row>
    <row r="137" spans="1:15" ht="12.75">
      <c r="A137" s="42">
        <f>IF(SUM(C136:BA136)&gt;0,"ERROR EMPTY CELLS","")</f>
      </c>
      <c r="B137" s="26" t="s">
        <v>2</v>
      </c>
      <c r="C137" s="26"/>
      <c r="D137" s="26"/>
      <c r="E137" s="26"/>
      <c r="F137" s="26"/>
      <c r="G137" s="26"/>
      <c r="H137" s="24"/>
      <c r="I137" s="24"/>
      <c r="J137" s="24"/>
      <c r="K137" s="24"/>
      <c r="L137" s="43"/>
      <c r="M137" t="s">
        <v>2</v>
      </c>
      <c r="N137" t="s">
        <v>2</v>
      </c>
      <c r="O137" t="s">
        <v>2</v>
      </c>
    </row>
    <row r="138" spans="1:15" ht="15.75">
      <c r="A138" s="44" t="str">
        <f>IF(SUM(C138:BA138)&gt;0,"ERROR Empty cells detected","No empty cells detected")</f>
        <v>No empty cells detected</v>
      </c>
      <c r="B138" s="27"/>
      <c r="C138" s="28">
        <f>IF(COUNTBLANK(C122:C122)+COUNTBLANK(C124:C131)+COUNTBLANK(C132:C133)+COUNTBLANK(C135:C136)+COUNTBLANK(C127:C127)&gt;0,COUNTBLANK(C122:C122)+COUNTBLANK(C124:C131)+COUNTBLANK(C132:C133)+COUNTBLANK(C135:C136)+COUNTBLANK(C127:C127),"")</f>
      </c>
      <c r="D138" s="28">
        <f>IF(COUNTBLANK(D122:D122)+COUNTBLANK(D124:D131)+COUNTBLANK(D132:D133)+COUNTBLANK(D135:D136)+COUNTBLANK(D127:D127)&gt;0,COUNTBLANK(D122:D122)+COUNTBLANK(D124:D131)+COUNTBLANK(D132:D133)+COUNTBLANK(D135:D136)+COUNTBLANK(D127:D127),"")</f>
      </c>
      <c r="E138" s="28">
        <f>IF(COUNTBLANK(E122:E122)+COUNTBLANK(E124:E131)+COUNTBLANK(E132:E133)+COUNTBLANK(E135:E136)+COUNTBLANK(E127:E127)&gt;0,COUNTBLANK(E122:E122)+COUNTBLANK(E124:E131)+COUNTBLANK(E132:E133)+COUNTBLANK(E135:E136)+COUNTBLANK(E127:E127),"")</f>
      </c>
      <c r="F138" s="28"/>
      <c r="G138" s="29">
        <f>IF(COUNTBLANK(G122:G122)+COUNTBLANK(G124:G131)+COUNTBLANK(G132:G133)+COUNTBLANK(G135:G136)+COUNTBLANK(G127:G127)&gt;0,COUNTBLANK(G122:G122)+COUNTBLANK(G124:G131)+COUNTBLANK(G132:G133)+COUNTBLANK(G135:G136)+COUNTBLANK(G127:G127),"")</f>
      </c>
      <c r="H138" s="24"/>
      <c r="I138" s="24"/>
      <c r="J138" s="24"/>
      <c r="K138" s="24"/>
      <c r="L138" s="43"/>
      <c r="M138" t="s">
        <v>2</v>
      </c>
      <c r="N138" t="s">
        <v>2</v>
      </c>
      <c r="O138" t="s">
        <v>2</v>
      </c>
    </row>
    <row r="139" spans="1:15" ht="15.75">
      <c r="A139" s="45" t="s">
        <v>3</v>
      </c>
      <c r="B139" s="30"/>
      <c r="C139" s="21">
        <f aca="true" t="shared" si="14" ref="C139:L139">IF(C138="",SUM(MID(C122,LEN(C122)-3,3),MID(C124,LEN(C124)-3,3),MID(C125,LEN(C125)-3,3),MID(C128,LEN(C128)-3,3),MID(C126,LEN(C126)-3,3),MID(C129,LEN(C129)-3,3),MID(C130,LEN(C130)-3,3),MID(C131,LEN(C131)-3,3),MID(C132,LEN(C132)-3,3),MID(C133,LEN(C133)-3,3),MID(C135,LEN(C135)-3,3),MID(C136,LEN(C136)-3,3)),"")</f>
        <v>635</v>
      </c>
      <c r="D139" s="21">
        <f t="shared" si="14"/>
        <v>485</v>
      </c>
      <c r="E139" s="21">
        <f t="shared" si="14"/>
        <v>325</v>
      </c>
      <c r="F139" s="21">
        <f t="shared" si="14"/>
        <v>395</v>
      </c>
      <c r="G139" s="21">
        <f t="shared" si="14"/>
        <v>295</v>
      </c>
      <c r="H139" s="21">
        <f t="shared" si="14"/>
        <v>465</v>
      </c>
      <c r="I139" s="21">
        <f t="shared" si="14"/>
        <v>290</v>
      </c>
      <c r="J139" s="21">
        <f t="shared" si="14"/>
        <v>360</v>
      </c>
      <c r="K139" s="21">
        <f t="shared" si="14"/>
        <v>565</v>
      </c>
      <c r="L139" s="46">
        <f t="shared" si="14"/>
        <v>285</v>
      </c>
      <c r="M139" t="s">
        <v>2</v>
      </c>
      <c r="N139" t="s">
        <v>2</v>
      </c>
      <c r="O139" t="s">
        <v>2</v>
      </c>
    </row>
    <row r="140" spans="1:15" ht="15.75">
      <c r="A140" s="42"/>
      <c r="B140" s="30"/>
      <c r="C140" s="22"/>
      <c r="D140" s="22"/>
      <c r="E140" s="22"/>
      <c r="F140" s="22"/>
      <c r="G140" s="22"/>
      <c r="H140" s="22"/>
      <c r="I140" s="22"/>
      <c r="J140" s="22"/>
      <c r="K140" s="22"/>
      <c r="L140" s="47"/>
      <c r="M140" t="s">
        <v>2</v>
      </c>
      <c r="N140" t="s">
        <v>2</v>
      </c>
      <c r="O140" t="s">
        <v>2</v>
      </c>
    </row>
    <row r="141" spans="1:15" ht="12.75">
      <c r="A141" s="45" t="s">
        <v>151</v>
      </c>
      <c r="B141" s="26"/>
      <c r="C141" s="23">
        <f>IF(C139&lt;&gt;"",C139/'Validation Data'!$C$58,"")</f>
        <v>0.635</v>
      </c>
      <c r="D141" s="23">
        <f>IF(D139&lt;&gt;"",D139/'Validation Data'!$C$58,"")</f>
        <v>0.485</v>
      </c>
      <c r="E141" s="23">
        <f>IF(E139&lt;&gt;"",E139/'Validation Data'!$C$58,"")</f>
        <v>0.325</v>
      </c>
      <c r="F141" s="23">
        <f>IF(F139&lt;&gt;"",F139/'Validation Data'!$C$58,"")</f>
        <v>0.395</v>
      </c>
      <c r="G141" s="23">
        <f>IF(G139&lt;&gt;"",G139/'Validation Data'!$C$58,"")</f>
        <v>0.295</v>
      </c>
      <c r="H141" s="23">
        <f>IF(H139&lt;&gt;"",H139/'Validation Data'!$C$58,"")</f>
        <v>0.465</v>
      </c>
      <c r="I141" s="23">
        <f>IF(I139&lt;&gt;"",I139/'Validation Data'!$C$58,"")</f>
        <v>0.29</v>
      </c>
      <c r="J141" s="23">
        <f>IF(J139&lt;&gt;"",J139/'Validation Data'!$C$58,"")</f>
        <v>0.36</v>
      </c>
      <c r="K141" s="23">
        <f>IF(K139&lt;&gt;"",K139/'Validation Data'!$C$58,"")</f>
        <v>0.565</v>
      </c>
      <c r="L141" s="48">
        <f>IF(L139&lt;&gt;"",L139/'Validation Data'!$C$58,"")</f>
        <v>0.285</v>
      </c>
      <c r="M141" t="s">
        <v>2</v>
      </c>
      <c r="N141" t="s">
        <v>2</v>
      </c>
      <c r="O141" t="s">
        <v>2</v>
      </c>
    </row>
    <row r="142" spans="1:15" ht="63" customHeight="1">
      <c r="A142" s="81" t="str">
        <f>A118</f>
        <v>R5/ISD (ITSM Tools)</v>
      </c>
      <c r="B142" s="82"/>
      <c r="C142" s="19" t="str">
        <f>C119</f>
        <v>HP SM incl all modules and plugins</v>
      </c>
      <c r="D142" s="19" t="str">
        <f>D119</f>
        <v>ITSM Portal - all modules and plugins</v>
      </c>
      <c r="E142" s="19" t="str">
        <f>E119</f>
        <v>Availability Dashboard and AvDB</v>
      </c>
      <c r="F142" s="19" t="str">
        <f>F119</f>
        <v>LDAP and UMT + MS Access Db</v>
      </c>
      <c r="G142" s="19" t="str">
        <f>G119</f>
        <v>ITSM JIRA</v>
      </c>
      <c r="H142" s="19" t="str">
        <f>H119</f>
        <v>CCN JIRA</v>
      </c>
      <c r="I142" s="19" t="str">
        <f>I119</f>
        <v>CCN Web Portal</v>
      </c>
      <c r="J142" s="19" t="str">
        <f>J119</f>
        <v>Tivoli (=MSTEA)</v>
      </c>
      <c r="K142" s="19" t="str">
        <f>K119</f>
        <v>CCN LDAP and related tools</v>
      </c>
      <c r="L142" s="49" t="str">
        <f>L119</f>
        <v>ACT</v>
      </c>
      <c r="M142" t="s">
        <v>2</v>
      </c>
      <c r="N142" t="s">
        <v>2</v>
      </c>
      <c r="O142" t="s">
        <v>2</v>
      </c>
    </row>
    <row r="143" spans="1:15" ht="13.5" thickBot="1">
      <c r="A143" s="83"/>
      <c r="B143" s="84"/>
      <c r="C143" s="50" t="str">
        <f>IF(C139&lt;"",VLOOKUP(C141,'Validation Data'!$C$75:$E$79,3,1),"")</f>
        <v>High</v>
      </c>
      <c r="D143" s="50" t="str">
        <f>IF(D139&lt;"",VLOOKUP(D141,'Validation Data'!$C$75:$E$79,3,1),"")</f>
        <v>Medium</v>
      </c>
      <c r="E143" s="50" t="str">
        <f>IF(E139&lt;"",VLOOKUP(E141,'Validation Data'!$C$75:$E$79,3,1),"")</f>
        <v>Low</v>
      </c>
      <c r="F143" s="50" t="str">
        <f>IF(F139&lt;"",VLOOKUP(F141,'Validation Data'!$C$75:$E$79,3,1),"")</f>
        <v>Low</v>
      </c>
      <c r="G143" s="50" t="str">
        <f>IF(G139&lt;"",VLOOKUP(G141,'Validation Data'!$C$75:$E$79,3,1),"")</f>
        <v>Low</v>
      </c>
      <c r="H143" s="50" t="str">
        <f>IF(H139&lt;"",VLOOKUP(H141,'Validation Data'!$C$75:$E$79,3,1),"")</f>
        <v>Medium</v>
      </c>
      <c r="I143" s="50" t="str">
        <f>IF(I139&lt;"",VLOOKUP(I141,'Validation Data'!$C$75:$E$79,3,1),"")</f>
        <v>Low</v>
      </c>
      <c r="J143" s="50" t="str">
        <f>IF(J139&lt;"",VLOOKUP(J141,'Validation Data'!$C$75:$E$79,3,1),"")</f>
        <v>Low</v>
      </c>
      <c r="K143" s="50" t="str">
        <f>IF(K139&lt;"",VLOOKUP(K141,'Validation Data'!$C$75:$E$79,3,1),"")</f>
        <v>Medium</v>
      </c>
      <c r="L143" s="51" t="str">
        <f>IF(L139&lt;"",VLOOKUP(L141,'Validation Data'!$C$75:$E$79,3,1),"")</f>
        <v>Low</v>
      </c>
      <c r="M143" t="s">
        <v>2</v>
      </c>
      <c r="N143" t="s">
        <v>2</v>
      </c>
      <c r="O143" t="s">
        <v>2</v>
      </c>
    </row>
    <row r="144" ht="13.5" thickTop="1"/>
  </sheetData>
  <mergeCells count="78">
    <mergeCell ref="A113:B114"/>
    <mergeCell ref="F3:F4"/>
    <mergeCell ref="B3:B4"/>
    <mergeCell ref="D60:D61"/>
    <mergeCell ref="E60:E61"/>
    <mergeCell ref="A85:B86"/>
    <mergeCell ref="F90:F91"/>
    <mergeCell ref="B32:B33"/>
    <mergeCell ref="B119:B120"/>
    <mergeCell ref="C119:C120"/>
    <mergeCell ref="D119:D120"/>
    <mergeCell ref="E119:E120"/>
    <mergeCell ref="A142:B143"/>
    <mergeCell ref="B90:B91"/>
    <mergeCell ref="A26:B27"/>
    <mergeCell ref="A54:B55"/>
    <mergeCell ref="A80:E80"/>
    <mergeCell ref="B60:B61"/>
    <mergeCell ref="C60:C61"/>
    <mergeCell ref="C90:C91"/>
    <mergeCell ref="D90:D91"/>
    <mergeCell ref="E90:E91"/>
    <mergeCell ref="A1:K1"/>
    <mergeCell ref="J3:J4"/>
    <mergeCell ref="K3:K4"/>
    <mergeCell ref="C3:C4"/>
    <mergeCell ref="D3:D4"/>
    <mergeCell ref="G3:G4"/>
    <mergeCell ref="H3:H4"/>
    <mergeCell ref="E3:E4"/>
    <mergeCell ref="I3:I4"/>
    <mergeCell ref="L3:L4"/>
    <mergeCell ref="M3:M4"/>
    <mergeCell ref="AB3:AB4"/>
    <mergeCell ref="AA3:AA4"/>
    <mergeCell ref="Y3:Y4"/>
    <mergeCell ref="T3:T4"/>
    <mergeCell ref="N3:N4"/>
    <mergeCell ref="O3:O4"/>
    <mergeCell ref="P3:P4"/>
    <mergeCell ref="Q3:Q4"/>
    <mergeCell ref="K119:K120"/>
    <mergeCell ref="N32:N33"/>
    <mergeCell ref="O32:O33"/>
    <mergeCell ref="P32:P33"/>
    <mergeCell ref="AG3:AG4"/>
    <mergeCell ref="AF3:AF4"/>
    <mergeCell ref="AE3:AE4"/>
    <mergeCell ref="F119:F120"/>
    <mergeCell ref="I119:I120"/>
    <mergeCell ref="J119:J120"/>
    <mergeCell ref="L119:L120"/>
    <mergeCell ref="K32:K33"/>
    <mergeCell ref="L32:L33"/>
    <mergeCell ref="M32:M33"/>
    <mergeCell ref="R3:R4"/>
    <mergeCell ref="S3:S4"/>
    <mergeCell ref="U3:U4"/>
    <mergeCell ref="V3:V4"/>
    <mergeCell ref="W3:W4"/>
    <mergeCell ref="X3:X4"/>
    <mergeCell ref="Z3:Z4"/>
    <mergeCell ref="AD3:AD4"/>
    <mergeCell ref="AC3:AC4"/>
    <mergeCell ref="G90:G91"/>
    <mergeCell ref="G119:G120"/>
    <mergeCell ref="H119:H120"/>
    <mergeCell ref="J32:J33"/>
    <mergeCell ref="Q32:Q33"/>
    <mergeCell ref="R32:R33"/>
    <mergeCell ref="S32:S33"/>
    <mergeCell ref="C32:C33"/>
    <mergeCell ref="D32:D33"/>
    <mergeCell ref="E32:E33"/>
    <mergeCell ref="F32:F33"/>
    <mergeCell ref="G32:G33"/>
    <mergeCell ref="H32:H33"/>
    <mergeCell ref="I32:I33"/>
  </mergeCells>
  <conditionalFormatting sqref="C55:S55 C27:AG27 C114:G114 C86:E86 C143:L143">
    <cfRule type="cellIs" priority="1" dxfId="0" operator="equal" stopIfTrue="1">
      <formula>"High"</formula>
    </cfRule>
    <cfRule type="cellIs" priority="2" dxfId="1" operator="equal" stopIfTrue="1">
      <formula>"Medium"</formula>
    </cfRule>
    <cfRule type="cellIs" priority="3" dxfId="2" operator="equal" stopIfTrue="1">
      <formula>"Low"</formula>
    </cfRule>
  </conditionalFormatting>
  <conditionalFormatting sqref="C37:S46 C63:E63 C65:E74 C76:E77 C6:AG6 C8:AG17 C19:AG20 C106:G107 C93:G93 C95:G104 C48:S49 C35:S35 C122:L122 C124:L133 C135:L136">
    <cfRule type="cellIs" priority="4" dxfId="1" operator="equal" stopIfTrue="1">
      <formula>""</formula>
    </cfRule>
  </conditionalFormatting>
  <dataValidations count="2">
    <dataValidation type="list" allowBlank="1" showInputMessage="1" showErrorMessage="1" sqref="C65:E74 C76:E77 C63:E63 C8:AG17 C95:G104 C93:G93 C135:L136 C122:L122 C106:G107 C6:AG6 C19:AG20 C124:L133 C37:S46 C35:S35 C48:S49">
      <formula1>INDIRECT($B65)</formula1>
    </dataValidation>
    <dataValidation type="list" allowBlank="1" showInputMessage="1" showErrorMessage="1" sqref="B124:B133 B135:B136 B122 B8:B17 B6 B19:B20 B37:B46 B48:B49 B35 B65:B74 B63 B76:B77 B95:B104 B93 B106:B107">
      <formula1>PICKLIST</formula1>
    </dataValidation>
  </dataValidations>
  <printOptions/>
  <pageMargins left="0.75" right="0.75" top="1" bottom="1" header="0.5" footer="0.5"/>
  <pageSetup fitToHeight="4" horizontalDpi="600" verticalDpi="600" orientation="landscape" paperSize="8" scale="40" r:id="rId1"/>
  <headerFooter alignWithMargins="0">
    <oddHeader>&amp;C&amp;F</oddHeader>
    <oddFooter>&amp;L&amp;BEuropean Commission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9"/>
  <sheetViews>
    <sheetView workbookViewId="0" topLeftCell="A55">
      <selection activeCell="D66" sqref="D66"/>
    </sheetView>
  </sheetViews>
  <sheetFormatPr defaultColWidth="9.140625" defaultRowHeight="15" customHeight="1"/>
  <cols>
    <col min="1" max="1" width="19.140625" style="5" customWidth="1"/>
    <col min="2" max="2" width="106.8515625" style="6" customWidth="1"/>
    <col min="3" max="3" width="9.28125" style="0" bestFit="1" customWidth="1"/>
    <col min="4" max="4" width="10.28125" style="0" bestFit="1" customWidth="1"/>
  </cols>
  <sheetData>
    <row r="1" spans="1:3" ht="15" customHeight="1">
      <c r="A1" s="59" t="s">
        <v>5</v>
      </c>
      <c r="B1" s="60" t="s">
        <v>42</v>
      </c>
      <c r="C1" s="60" t="s">
        <v>40</v>
      </c>
    </row>
    <row r="3" spans="1:3" ht="15" customHeight="1">
      <c r="A3" s="89" t="s">
        <v>12</v>
      </c>
      <c r="B3" s="12" t="s">
        <v>70</v>
      </c>
      <c r="C3" s="11">
        <f>(MID(B3,LEN(B3)-3,3))+0</f>
        <v>100</v>
      </c>
    </row>
    <row r="4" spans="1:3" ht="15" customHeight="1">
      <c r="A4" s="90"/>
      <c r="B4" s="12" t="s">
        <v>71</v>
      </c>
      <c r="C4" s="11">
        <f>(MID(B4,LEN(B4)-3,3))+0</f>
        <v>70</v>
      </c>
    </row>
    <row r="5" spans="1:3" ht="15" customHeight="1">
      <c r="A5" s="95"/>
      <c r="B5" s="12" t="s">
        <v>72</v>
      </c>
      <c r="C5" s="11">
        <f>(MID(B5,LEN(B5)-3,3))+0</f>
        <v>30</v>
      </c>
    </row>
    <row r="7" spans="1:3" ht="15" customHeight="1">
      <c r="A7" s="92" t="s">
        <v>13</v>
      </c>
      <c r="B7" s="12" t="s">
        <v>28</v>
      </c>
      <c r="C7" s="11">
        <f>(MID(B7,LEN(B7)-3,3))+0</f>
        <v>10</v>
      </c>
    </row>
    <row r="8" spans="1:3" ht="15" customHeight="1">
      <c r="A8" s="96"/>
      <c r="B8" s="12" t="s">
        <v>52</v>
      </c>
      <c r="C8" s="11">
        <f>(MID(B8,LEN(B8)-3,3))+0</f>
        <v>20</v>
      </c>
    </row>
    <row r="9" spans="1:3" ht="15" customHeight="1">
      <c r="A9" s="97"/>
      <c r="B9" s="12" t="s">
        <v>51</v>
      </c>
      <c r="C9" s="11">
        <f>(MID(B9,LEN(B9)-3,3))+0</f>
        <v>30</v>
      </c>
    </row>
    <row r="11" spans="1:3" ht="31.5" customHeight="1">
      <c r="A11" s="92" t="s">
        <v>14</v>
      </c>
      <c r="B11" s="12" t="s">
        <v>50</v>
      </c>
      <c r="C11" s="11">
        <f>(MID(B11,LEN(B11)-3,3))+0</f>
        <v>10</v>
      </c>
    </row>
    <row r="12" spans="1:3" ht="15" customHeight="1">
      <c r="A12" s="96"/>
      <c r="B12" s="12" t="s">
        <v>66</v>
      </c>
      <c r="C12" s="11">
        <f>(MID(B12,LEN(B12)-3,3))+0</f>
        <v>140</v>
      </c>
    </row>
    <row r="13" spans="1:3" ht="15" customHeight="1">
      <c r="A13" s="98"/>
      <c r="B13" s="12" t="s">
        <v>65</v>
      </c>
      <c r="C13" s="11">
        <f>(MID(B13,LEN(B13)-3,3))+0</f>
        <v>200</v>
      </c>
    </row>
    <row r="15" spans="1:3" ht="15" customHeight="1">
      <c r="A15" s="92" t="s">
        <v>47</v>
      </c>
      <c r="B15" s="12" t="s">
        <v>89</v>
      </c>
      <c r="C15" s="11">
        <f>(MID(B15,LEN(B15)-3,3))+0</f>
        <v>5</v>
      </c>
    </row>
    <row r="16" spans="1:3" ht="15" customHeight="1">
      <c r="A16" s="93"/>
      <c r="B16" s="12" t="s">
        <v>90</v>
      </c>
      <c r="C16" s="11">
        <f>(MID(B16,LEN(B16)-3,3))+0</f>
        <v>10</v>
      </c>
    </row>
    <row r="18" spans="1:3" ht="15" customHeight="1">
      <c r="A18" s="92" t="s">
        <v>21</v>
      </c>
      <c r="B18" s="12" t="s">
        <v>63</v>
      </c>
      <c r="C18" s="11">
        <f>(MID(B18,LEN(B18)-3,3))+0</f>
        <v>10</v>
      </c>
    </row>
    <row r="19" spans="1:3" ht="15" customHeight="1">
      <c r="A19" s="93"/>
      <c r="B19" s="12" t="s">
        <v>64</v>
      </c>
      <c r="C19" s="11">
        <f>(MID(B19,LEN(B19)-3,3))+0</f>
        <v>5</v>
      </c>
    </row>
    <row r="21" spans="1:3" ht="15" customHeight="1">
      <c r="A21" s="92" t="s">
        <v>15</v>
      </c>
      <c r="B21" s="12" t="s">
        <v>29</v>
      </c>
      <c r="C21" s="11">
        <f>(MID(B21,LEN(B21)-3,3))+0</f>
        <v>10</v>
      </c>
    </row>
    <row r="22" spans="1:3" ht="15" customHeight="1">
      <c r="A22" s="96"/>
      <c r="B22" s="12" t="s">
        <v>30</v>
      </c>
      <c r="C22" s="11">
        <f>(MID(B22,LEN(B22)-3,3))+0</f>
        <v>20</v>
      </c>
    </row>
    <row r="23" spans="1:3" ht="15" customHeight="1">
      <c r="A23" s="96"/>
      <c r="B23" s="12" t="s">
        <v>57</v>
      </c>
      <c r="C23" s="11">
        <f>(MID(B23,LEN(B23)-3,3))+0</f>
        <v>25</v>
      </c>
    </row>
    <row r="24" spans="1:3" ht="15" customHeight="1">
      <c r="A24" s="97"/>
      <c r="B24" s="12" t="s">
        <v>31</v>
      </c>
      <c r="C24" s="11">
        <f>(MID(B24,LEN(B24)-3,3))+0</f>
        <v>20</v>
      </c>
    </row>
    <row r="25" spans="1:3" ht="15" customHeight="1">
      <c r="A25" s="98"/>
      <c r="B25" s="12" t="s">
        <v>77</v>
      </c>
      <c r="C25" s="11">
        <f>(MID(B25,LEN(B25)-3,3))+0</f>
        <v>40</v>
      </c>
    </row>
    <row r="27" spans="1:3" ht="15" customHeight="1">
      <c r="A27" s="89" t="s">
        <v>16</v>
      </c>
      <c r="B27" s="12" t="s">
        <v>58</v>
      </c>
      <c r="C27" s="11">
        <f>(MID(B27,LEN(B27)-3,3))+0</f>
        <v>5</v>
      </c>
    </row>
    <row r="28" spans="1:3" ht="15" customHeight="1">
      <c r="A28" s="90"/>
      <c r="B28" s="12" t="s">
        <v>82</v>
      </c>
      <c r="C28" s="11">
        <f>(MID(B28,LEN(B28)-3,3))+0</f>
        <v>10</v>
      </c>
    </row>
    <row r="29" spans="1:3" ht="15" customHeight="1">
      <c r="A29" s="90"/>
      <c r="B29" s="12" t="s">
        <v>83</v>
      </c>
      <c r="C29" s="11">
        <f>(MID(B29,LEN(B29)-3,3))+0</f>
        <v>20</v>
      </c>
    </row>
    <row r="30" spans="1:3" ht="15" customHeight="1">
      <c r="A30" s="94"/>
      <c r="B30" s="12" t="s">
        <v>78</v>
      </c>
      <c r="C30" s="11">
        <f>(MID(B30,LEN(B30)-3,3))+0</f>
        <v>40</v>
      </c>
    </row>
    <row r="32" spans="1:3" ht="15" customHeight="1">
      <c r="A32" s="89" t="s">
        <v>17</v>
      </c>
      <c r="B32" s="12" t="s">
        <v>59</v>
      </c>
      <c r="C32" s="11">
        <f>(MID(B32,LEN(B32)-3,3))+0</f>
        <v>10</v>
      </c>
    </row>
    <row r="33" spans="1:3" ht="15" customHeight="1">
      <c r="A33" s="95"/>
      <c r="B33" s="12" t="s">
        <v>79</v>
      </c>
      <c r="C33" s="11">
        <f>(MID(B33,LEN(B33)-3,3))+0</f>
        <v>40</v>
      </c>
    </row>
    <row r="35" spans="1:3" ht="15" customHeight="1">
      <c r="A35" s="89" t="s">
        <v>18</v>
      </c>
      <c r="B35" s="12" t="s">
        <v>60</v>
      </c>
      <c r="C35" s="11">
        <f>(MID(B35,LEN(B35)-3,3))+0</f>
        <v>10</v>
      </c>
    </row>
    <row r="36" spans="1:3" ht="15" customHeight="1">
      <c r="A36" s="95"/>
      <c r="B36" s="12" t="s">
        <v>80</v>
      </c>
      <c r="C36" s="11">
        <f>(MID(B36,LEN(B36)-3,3))+0</f>
        <v>40</v>
      </c>
    </row>
    <row r="38" spans="1:3" ht="15" customHeight="1">
      <c r="A38" s="89" t="s">
        <v>19</v>
      </c>
      <c r="B38" s="12" t="s">
        <v>32</v>
      </c>
      <c r="C38" s="11">
        <f>(MID(B38,LEN(B38)-3,3))+0</f>
        <v>10</v>
      </c>
    </row>
    <row r="39" spans="1:3" ht="15" customHeight="1">
      <c r="A39" s="90"/>
      <c r="B39" s="12" t="s">
        <v>61</v>
      </c>
      <c r="C39" s="11">
        <f>(MID(B39,LEN(B39)-3,3))+0</f>
        <v>20</v>
      </c>
    </row>
    <row r="40" spans="1:3" ht="15" customHeight="1">
      <c r="A40" s="95"/>
      <c r="B40" s="12" t="s">
        <v>81</v>
      </c>
      <c r="C40" s="11">
        <f>(MID(B40,LEN(B40)-3,3))+0</f>
        <v>40</v>
      </c>
    </row>
    <row r="42" spans="1:3" ht="15" customHeight="1">
      <c r="A42" s="89" t="s">
        <v>20</v>
      </c>
      <c r="B42" s="12" t="s">
        <v>62</v>
      </c>
      <c r="C42" s="11">
        <f>(MID(B42,LEN(B42)-3,3))+0</f>
        <v>10</v>
      </c>
    </row>
    <row r="43" spans="1:3" ht="15" customHeight="1">
      <c r="A43" s="90"/>
      <c r="B43" s="12" t="s">
        <v>76</v>
      </c>
      <c r="C43" s="11">
        <f>(MID(B43,LEN(B43)-3,3))+0</f>
        <v>50</v>
      </c>
    </row>
    <row r="44" spans="1:3" ht="15" customHeight="1">
      <c r="A44" s="95"/>
      <c r="B44" s="12" t="s">
        <v>75</v>
      </c>
      <c r="C44" s="11">
        <f>(MID(B44,LEN(B44)-3,3))+0</f>
        <v>100</v>
      </c>
    </row>
    <row r="46" spans="1:3" ht="15" customHeight="1">
      <c r="A46" s="92" t="s">
        <v>68</v>
      </c>
      <c r="B46" s="12" t="s">
        <v>53</v>
      </c>
      <c r="C46" s="11">
        <f>(MID(B46,LEN(B46)-3,3))+0</f>
        <v>0</v>
      </c>
    </row>
    <row r="47" spans="1:3" ht="15" customHeight="1">
      <c r="A47" s="96"/>
      <c r="B47" s="12" t="s">
        <v>54</v>
      </c>
      <c r="C47" s="11">
        <f>(MID(B47,LEN(B47)-3,3))+0</f>
        <v>5</v>
      </c>
    </row>
    <row r="48" spans="1:3" ht="15" customHeight="1">
      <c r="A48" s="96"/>
      <c r="B48" s="12" t="s">
        <v>55</v>
      </c>
      <c r="C48" s="11">
        <f>(MID(B48,LEN(B48)-3,3))+0</f>
        <v>10</v>
      </c>
    </row>
    <row r="49" spans="1:3" ht="15" customHeight="1">
      <c r="A49" s="97"/>
      <c r="B49" s="12" t="s">
        <v>56</v>
      </c>
      <c r="C49" s="11">
        <f>(MID(B49,LEN(B49)-3,3))+0</f>
        <v>15</v>
      </c>
    </row>
    <row r="50" spans="1:3" ht="15" customHeight="1">
      <c r="A50" s="98"/>
      <c r="B50" s="12" t="s">
        <v>67</v>
      </c>
      <c r="C50" s="11">
        <f>(MID(B50,LEN(B50)-3,3))+0</f>
        <v>30</v>
      </c>
    </row>
    <row r="52" spans="1:3" ht="15" customHeight="1">
      <c r="A52" s="92" t="s">
        <v>69</v>
      </c>
      <c r="B52" s="12" t="s">
        <v>33</v>
      </c>
      <c r="C52" s="11">
        <f>(MID(B52,LEN(B52)-3,3))+0</f>
        <v>0</v>
      </c>
    </row>
    <row r="53" spans="1:3" ht="15" customHeight="1">
      <c r="A53" s="96"/>
      <c r="B53" s="12" t="s">
        <v>86</v>
      </c>
      <c r="C53" s="11">
        <f>(MID(B53,LEN(B53)-3,3))+0</f>
        <v>50</v>
      </c>
    </row>
    <row r="54" spans="1:3" ht="15" customHeight="1">
      <c r="A54" s="96"/>
      <c r="B54" s="12" t="s">
        <v>87</v>
      </c>
      <c r="C54" s="11">
        <f>(MID(B54,LEN(B54)-3,3))+0</f>
        <v>100</v>
      </c>
    </row>
    <row r="55" spans="1:3" ht="15" customHeight="1">
      <c r="A55" s="97"/>
      <c r="B55" s="12" t="s">
        <v>84</v>
      </c>
      <c r="C55" s="11">
        <f>(MID(B55,LEN(B55)-3,3))+0</f>
        <v>220</v>
      </c>
    </row>
    <row r="56" spans="1:3" ht="15" customHeight="1">
      <c r="A56" s="98"/>
      <c r="B56" s="12" t="s">
        <v>85</v>
      </c>
      <c r="C56" s="11">
        <f>(MID(B56,LEN(B56)-3,3))+0</f>
        <v>320</v>
      </c>
    </row>
    <row r="58" spans="2:3" ht="15" customHeight="1">
      <c r="B58" s="14" t="s">
        <v>43</v>
      </c>
      <c r="C58" s="17">
        <f>MAX(C3:C5)+MAX(C7:C9)+MAX(C11:C13)+MAX(C15:C16)+MAX(C18:C19)+MAX(C21:C25)+MAX(C27:C30)+MAX(C32:C33)+MAX(C35:C36)+MAX(C38:C40)+MAX(C42:C44)+MAX(C46:C50)+MAX(C52:C56)</f>
        <v>1000</v>
      </c>
    </row>
    <row r="59" spans="2:3" ht="15" customHeight="1">
      <c r="B59" s="14"/>
      <c r="C59" s="9"/>
    </row>
    <row r="60" spans="1:2" ht="15" customHeight="1">
      <c r="A60" s="89" t="s">
        <v>4</v>
      </c>
      <c r="B60" s="12" t="s">
        <v>12</v>
      </c>
    </row>
    <row r="61" spans="1:2" ht="15" customHeight="1">
      <c r="A61" s="90"/>
      <c r="B61" s="13" t="s">
        <v>13</v>
      </c>
    </row>
    <row r="62" spans="1:2" ht="15" customHeight="1">
      <c r="A62" s="90"/>
      <c r="B62" s="12" t="s">
        <v>14</v>
      </c>
    </row>
    <row r="63" spans="1:2" ht="15" customHeight="1">
      <c r="A63" s="91"/>
      <c r="B63" s="12" t="s">
        <v>15</v>
      </c>
    </row>
    <row r="64" spans="1:2" ht="15" customHeight="1">
      <c r="A64" s="91"/>
      <c r="B64" s="12" t="s">
        <v>47</v>
      </c>
    </row>
    <row r="65" spans="1:2" ht="15" customHeight="1">
      <c r="A65" s="91"/>
      <c r="B65" s="12" t="s">
        <v>16</v>
      </c>
    </row>
    <row r="66" spans="1:2" ht="15" customHeight="1">
      <c r="A66" s="91"/>
      <c r="B66" s="12" t="s">
        <v>17</v>
      </c>
    </row>
    <row r="67" spans="1:2" ht="15" customHeight="1">
      <c r="A67" s="91"/>
      <c r="B67" s="12" t="s">
        <v>18</v>
      </c>
    </row>
    <row r="68" spans="1:2" ht="15" customHeight="1">
      <c r="A68" s="91"/>
      <c r="B68" s="12" t="s">
        <v>19</v>
      </c>
    </row>
    <row r="69" spans="1:2" ht="15" customHeight="1">
      <c r="A69" s="91"/>
      <c r="B69" s="12" t="s">
        <v>20</v>
      </c>
    </row>
    <row r="70" spans="1:2" ht="15" customHeight="1">
      <c r="A70" s="91"/>
      <c r="B70" s="12" t="s">
        <v>73</v>
      </c>
    </row>
    <row r="71" spans="1:2" ht="15" customHeight="1">
      <c r="A71" s="91"/>
      <c r="B71" s="12" t="s">
        <v>74</v>
      </c>
    </row>
    <row r="72" spans="1:2" ht="15" customHeight="1">
      <c r="A72" s="94"/>
      <c r="B72" s="12" t="s">
        <v>21</v>
      </c>
    </row>
    <row r="74" spans="3:5" ht="15" customHeight="1">
      <c r="C74" s="61" t="s">
        <v>44</v>
      </c>
      <c r="D74" s="61" t="s">
        <v>45</v>
      </c>
      <c r="E74" s="61" t="s">
        <v>46</v>
      </c>
    </row>
    <row r="75" spans="2:5" ht="15" customHeight="1">
      <c r="B75" s="89" t="s">
        <v>39</v>
      </c>
      <c r="C75" s="15">
        <v>0</v>
      </c>
      <c r="D75" s="15">
        <v>0.1</v>
      </c>
      <c r="E75" s="16" t="s">
        <v>34</v>
      </c>
    </row>
    <row r="76" spans="2:5" ht="15" customHeight="1">
      <c r="B76" s="90"/>
      <c r="C76" s="15">
        <v>0.11</v>
      </c>
      <c r="D76" s="15">
        <v>0.4</v>
      </c>
      <c r="E76" s="16" t="s">
        <v>35</v>
      </c>
    </row>
    <row r="77" spans="2:5" ht="15" customHeight="1">
      <c r="B77" s="90"/>
      <c r="C77" s="15">
        <v>0.41</v>
      </c>
      <c r="D77" s="15">
        <v>0.6</v>
      </c>
      <c r="E77" s="16" t="s">
        <v>36</v>
      </c>
    </row>
    <row r="78" spans="2:5" ht="15" customHeight="1">
      <c r="B78" s="91"/>
      <c r="C78" s="15">
        <v>0.61</v>
      </c>
      <c r="D78" s="15">
        <v>0.9</v>
      </c>
      <c r="E78" s="16" t="s">
        <v>37</v>
      </c>
    </row>
    <row r="79" spans="2:5" ht="15" customHeight="1">
      <c r="B79" s="91"/>
      <c r="C79" s="15">
        <v>0.91</v>
      </c>
      <c r="D79" s="15">
        <v>1.01</v>
      </c>
      <c r="E79" s="16" t="s">
        <v>38</v>
      </c>
    </row>
  </sheetData>
  <mergeCells count="15">
    <mergeCell ref="A35:A36"/>
    <mergeCell ref="A15:A16"/>
    <mergeCell ref="A3:A5"/>
    <mergeCell ref="A7:A9"/>
    <mergeCell ref="A11:A13"/>
    <mergeCell ref="B75:B79"/>
    <mergeCell ref="A18:A19"/>
    <mergeCell ref="A60:A72"/>
    <mergeCell ref="A38:A40"/>
    <mergeCell ref="A46:A50"/>
    <mergeCell ref="A52:A56"/>
    <mergeCell ref="A42:A44"/>
    <mergeCell ref="A21:A25"/>
    <mergeCell ref="A27:A30"/>
    <mergeCell ref="A32:A3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 TAXUD </dc:creator>
  <cp:keywords/>
  <dc:description/>
  <cp:lastModifiedBy>DG TAXUD (ISD)</cp:lastModifiedBy>
  <cp:lastPrinted>2012-01-05T10:32:13Z</cp:lastPrinted>
  <dcterms:created xsi:type="dcterms:W3CDTF">2011-02-09T14:28:47Z</dcterms:created>
  <dcterms:modified xsi:type="dcterms:W3CDTF">2012-01-06T07:08:05Z</dcterms:modified>
  <cp:category/>
  <cp:version/>
  <cp:contentType/>
  <cp:contentStatus/>
</cp:coreProperties>
</file>