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workbookProtection workbookPassword="E34F" lockStructure="1"/>
  <bookViews>
    <workbookView xWindow="0" yWindow="0" windowWidth="25605" windowHeight="16065" tabRatio="786"/>
  </bookViews>
  <sheets>
    <sheet name="TBP" sheetId="1" r:id="rId1"/>
    <sheet name="TBPIS-MGNT" sheetId="5" r:id="rId2"/>
    <sheet name="TBPIS-CS" sheetId="8" r:id="rId3"/>
    <sheet name="TBPIS-CS Pricing" sheetId="2" r:id="rId4"/>
    <sheet name="Profile Pi Pricing" sheetId="3" r:id="rId5"/>
    <sheet name="Continuous Services Parameters" sheetId="9" r:id="rId6"/>
  </sheets>
  <externalReferences>
    <externalReference r:id="rId7"/>
    <externalReference r:id="rId8"/>
    <externalReference r:id="rId9"/>
    <externalReference r:id="rId10"/>
    <externalReference r:id="rId11"/>
  </externalReferences>
  <definedNames>
    <definedName name="BddVentil">#REF!</definedName>
    <definedName name="Excel_BuiltIn__FilterDatabase_2">#REF!</definedName>
    <definedName name="ext">#N/A</definedName>
    <definedName name="NonWorking">[1]Values!$C$2:$C$25</definedName>
    <definedName name="period">'[2]On Demand Consumption'!$E$15:$Q$15</definedName>
    <definedName name="Pricing">#N/A</definedName>
    <definedName name="Q_Cost_Atos_per_SC">[3]Q_Cost_Atos_per_SC!$A$1:$R$6</definedName>
    <definedName name="Q_CostTable_Atos_Crosstab">#REF!</definedName>
    <definedName name="Q_Prestations_Atos_Crosstab">'[4]AO revenue'!#REF!</definedName>
    <definedName name="Query1">#REF!</definedName>
    <definedName name="RfA">'[2]On Demand Consumption'!$J$2:$Q$2</definedName>
    <definedName name="Société">[5]Lists!$I$3</definedName>
    <definedName name="status">[1]Values!$A$2:$A$7</definedName>
    <definedName name="units">'[2]On Demand Consumption'!$C$3:$C$11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D37" i="2" l="1"/>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F9" i="3" l="1"/>
  <c r="F10" i="3"/>
  <c r="L72" i="1"/>
  <c r="L71" i="1"/>
  <c r="L70" i="1"/>
  <c r="L69" i="1"/>
  <c r="L68" i="1"/>
  <c r="L67" i="1"/>
  <c r="G7" i="2"/>
  <c r="H7" i="2"/>
  <c r="K7" i="2"/>
  <c r="G30" i="2"/>
  <c r="H30" i="2"/>
  <c r="K30" i="2"/>
  <c r="N114" i="1"/>
  <c r="G6" i="2"/>
  <c r="H6" i="2"/>
  <c r="K6" i="2"/>
  <c r="G8" i="2"/>
  <c r="H8" i="2"/>
  <c r="K8" i="2"/>
  <c r="G9" i="2"/>
  <c r="H9" i="2"/>
  <c r="K9" i="2"/>
  <c r="G10" i="2"/>
  <c r="H10" i="2"/>
  <c r="K10" i="2"/>
  <c r="G11" i="2"/>
  <c r="H11" i="2"/>
  <c r="K11" i="2"/>
  <c r="G12" i="2"/>
  <c r="H12" i="2"/>
  <c r="K12" i="2"/>
  <c r="G14" i="2"/>
  <c r="H14" i="2"/>
  <c r="K14" i="2"/>
  <c r="G16" i="2"/>
  <c r="H16" i="2"/>
  <c r="K16" i="2"/>
  <c r="G17" i="2"/>
  <c r="H17" i="2"/>
  <c r="K17" i="2"/>
  <c r="G18" i="2"/>
  <c r="H18" i="2"/>
  <c r="K18" i="2"/>
  <c r="G19" i="2"/>
  <c r="H19" i="2"/>
  <c r="K19" i="2"/>
  <c r="G20" i="2"/>
  <c r="H20" i="2"/>
  <c r="K20" i="2"/>
  <c r="G21" i="2"/>
  <c r="H21" i="2"/>
  <c r="K21" i="2"/>
  <c r="G23" i="2"/>
  <c r="G24" i="2"/>
  <c r="H24" i="2"/>
  <c r="K24" i="2"/>
  <c r="G25" i="2"/>
  <c r="H25" i="2"/>
  <c r="K25" i="2"/>
  <c r="G26" i="2"/>
  <c r="H26" i="2"/>
  <c r="K26" i="2"/>
  <c r="G28" i="2"/>
  <c r="H28" i="2"/>
  <c r="C28" i="2"/>
  <c r="K28" i="2"/>
  <c r="G31" i="2"/>
  <c r="H31" i="2"/>
  <c r="K31" i="2"/>
  <c r="G33" i="2"/>
  <c r="H33" i="2"/>
  <c r="K33" i="2"/>
  <c r="G34" i="2"/>
  <c r="H34" i="2"/>
  <c r="K34" i="2"/>
  <c r="G36" i="2"/>
  <c r="H36" i="2"/>
  <c r="K36" i="2"/>
  <c r="G37" i="2"/>
  <c r="H37" i="2"/>
  <c r="K37" i="2"/>
  <c r="P4" i="3"/>
  <c r="P5" i="3"/>
  <c r="P6"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F4" i="3"/>
  <c r="F5" i="3"/>
  <c r="F6" i="3"/>
  <c r="F7" i="3"/>
  <c r="F8"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H4" i="3"/>
  <c r="H5" i="3"/>
  <c r="H6" i="3"/>
  <c r="H7" i="3"/>
  <c r="H8" i="3"/>
  <c r="H9" i="3"/>
  <c r="H10" i="3"/>
  <c r="H11" i="3"/>
  <c r="H39" i="3" s="1"/>
  <c r="H12" i="3"/>
  <c r="H13" i="3"/>
  <c r="H14" i="3"/>
  <c r="H15" i="3"/>
  <c r="H16" i="3"/>
  <c r="H17" i="3"/>
  <c r="H18" i="3"/>
  <c r="H19" i="3"/>
  <c r="H20" i="3"/>
  <c r="H21" i="3"/>
  <c r="H22" i="3"/>
  <c r="H23" i="3"/>
  <c r="H24" i="3"/>
  <c r="H25" i="3"/>
  <c r="H26" i="3"/>
  <c r="H27" i="3"/>
  <c r="H28" i="3"/>
  <c r="H29" i="3"/>
  <c r="H30" i="3"/>
  <c r="H31" i="3"/>
  <c r="H32" i="3"/>
  <c r="H33" i="3"/>
  <c r="H34" i="3"/>
  <c r="H35" i="3"/>
  <c r="H36" i="3"/>
  <c r="H37" i="3"/>
  <c r="H38"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L4" i="3"/>
  <c r="L5" i="3"/>
  <c r="L6" i="3"/>
  <c r="L7" i="3"/>
  <c r="L8" i="3"/>
  <c r="L9" i="3"/>
  <c r="L10" i="3"/>
  <c r="L11" i="3"/>
  <c r="L39" i="3" s="1"/>
  <c r="H83" i="1" s="1"/>
  <c r="N83" i="1" s="1"/>
  <c r="L12" i="3"/>
  <c r="L13" i="3"/>
  <c r="L14" i="3"/>
  <c r="L15" i="3"/>
  <c r="L16" i="3"/>
  <c r="L17" i="3"/>
  <c r="L18" i="3"/>
  <c r="L19" i="3"/>
  <c r="L20" i="3"/>
  <c r="L21" i="3"/>
  <c r="L22" i="3"/>
  <c r="L23" i="3"/>
  <c r="L24" i="3"/>
  <c r="L25" i="3"/>
  <c r="L26" i="3"/>
  <c r="L27" i="3"/>
  <c r="L28" i="3"/>
  <c r="L29" i="3"/>
  <c r="L30" i="3"/>
  <c r="L31" i="3"/>
  <c r="L32" i="3"/>
  <c r="L33" i="3"/>
  <c r="L34" i="3"/>
  <c r="L35" i="3"/>
  <c r="L36" i="3"/>
  <c r="L37" i="3"/>
  <c r="L38" i="3"/>
  <c r="N4" i="3"/>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R4" i="3"/>
  <c r="R5" i="3"/>
  <c r="R6" i="3"/>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N35" i="1"/>
  <c r="N39" i="1"/>
  <c r="N45" i="1"/>
  <c r="N51" i="1"/>
  <c r="N53" i="1"/>
  <c r="N54" i="1"/>
  <c r="N56" i="1"/>
  <c r="N57" i="1"/>
  <c r="N61" i="1"/>
  <c r="N62" i="1"/>
  <c r="N63" i="1"/>
  <c r="N64" i="1"/>
  <c r="N9" i="1"/>
  <c r="N10" i="1"/>
  <c r="N14" i="1"/>
  <c r="N23" i="1"/>
  <c r="N28" i="1"/>
  <c r="J37" i="2"/>
  <c r="J36" i="2"/>
  <c r="N72" i="1"/>
  <c r="M72" i="1"/>
  <c r="N71" i="1"/>
  <c r="M71" i="1"/>
  <c r="N70" i="1"/>
  <c r="M70" i="1"/>
  <c r="N69" i="1"/>
  <c r="M69" i="1"/>
  <c r="N68" i="1"/>
  <c r="M68" i="1"/>
  <c r="N67" i="1"/>
  <c r="M67" i="1"/>
  <c r="M77" i="1"/>
  <c r="M85" i="1"/>
  <c r="M83" i="1"/>
  <c r="M95" i="1"/>
  <c r="Q39" i="3"/>
  <c r="R3" i="3"/>
  <c r="Q3" i="3"/>
  <c r="M63" i="1"/>
  <c r="M64" i="1"/>
  <c r="H5" i="2"/>
  <c r="K5" i="2"/>
  <c r="M39" i="3"/>
  <c r="N3" i="3"/>
  <c r="M3" i="3"/>
  <c r="O39" i="3"/>
  <c r="K39" i="3"/>
  <c r="I39" i="3"/>
  <c r="G39" i="3"/>
  <c r="E39" i="3"/>
  <c r="J28" i="2"/>
  <c r="J14" i="2"/>
  <c r="J34" i="2"/>
  <c r="J26" i="2"/>
  <c r="J25" i="2"/>
  <c r="J24" i="2"/>
  <c r="J19" i="2"/>
  <c r="J30" i="2"/>
  <c r="J23" i="2"/>
  <c r="J16" i="2"/>
  <c r="J33" i="2"/>
  <c r="J31" i="2"/>
  <c r="J21" i="2"/>
  <c r="J20" i="2"/>
  <c r="J18" i="2"/>
  <c r="J17" i="2"/>
  <c r="J6" i="2"/>
  <c r="J7" i="2"/>
  <c r="M89" i="1"/>
  <c r="M79" i="1"/>
  <c r="M75" i="1"/>
  <c r="M62" i="1"/>
  <c r="M61" i="1"/>
  <c r="M57" i="1"/>
  <c r="M54" i="1"/>
  <c r="M51" i="1"/>
  <c r="M45" i="1"/>
  <c r="M39" i="1"/>
  <c r="M35" i="1"/>
  <c r="P3" i="3"/>
  <c r="O3" i="3"/>
  <c r="L3" i="3"/>
  <c r="K3" i="3"/>
  <c r="J3" i="3"/>
  <c r="I3" i="3"/>
  <c r="H3" i="3"/>
  <c r="G3" i="3"/>
  <c r="J11" i="2"/>
  <c r="J12" i="2"/>
  <c r="J10" i="2"/>
  <c r="J9" i="2"/>
  <c r="J8" i="2"/>
  <c r="J5" i="2"/>
  <c r="R39" i="3"/>
  <c r="H95" i="1" s="1"/>
  <c r="N95" i="1" s="1"/>
  <c r="P39" i="3"/>
  <c r="H89" i="1" s="1"/>
  <c r="N89" i="1" s="1"/>
  <c r="N102" i="1" s="1"/>
  <c r="N103" i="1" s="1"/>
  <c r="Q42" i="3"/>
  <c r="Q44" i="3" s="1"/>
  <c r="Q43" i="3"/>
  <c r="H23" i="2"/>
  <c r="K23" i="2"/>
  <c r="N30" i="1" l="1"/>
  <c r="K38" i="2"/>
  <c r="N32" i="1" s="1"/>
  <c r="N33" i="1" s="1"/>
  <c r="H77" i="1"/>
  <c r="N77" i="1" s="1"/>
  <c r="G42" i="3"/>
  <c r="O42" i="3"/>
  <c r="G45" i="3"/>
  <c r="Q45" i="3"/>
  <c r="K42" i="3"/>
  <c r="N39" i="3"/>
  <c r="J39" i="3"/>
  <c r="H79" i="1" s="1"/>
  <c r="N79" i="1" s="1"/>
  <c r="N100" i="1" s="1"/>
  <c r="F39" i="3"/>
  <c r="E42" i="3"/>
  <c r="E45" i="3" s="1"/>
  <c r="H75" i="1"/>
  <c r="N75" i="1" s="1"/>
  <c r="E43" i="3"/>
  <c r="H85" i="1"/>
  <c r="N85" i="1" s="1"/>
  <c r="M42" i="3"/>
  <c r="N73" i="1"/>
  <c r="N65" i="1"/>
  <c r="O43" i="3" l="1"/>
  <c r="O45" i="3"/>
  <c r="E44" i="3"/>
  <c r="O44" i="3"/>
  <c r="G44" i="3"/>
  <c r="G43" i="3"/>
  <c r="I42" i="3"/>
  <c r="I44" i="3" s="1"/>
  <c r="K43" i="3"/>
  <c r="K44" i="3"/>
  <c r="K45" i="3"/>
  <c r="I43" i="3"/>
  <c r="M44" i="3"/>
  <c r="M43" i="3"/>
  <c r="M45" i="3"/>
  <c r="N104" i="1"/>
  <c r="N106" i="1" s="1"/>
  <c r="N107" i="1" s="1"/>
  <c r="N108" i="1" s="1"/>
  <c r="I45" i="3" l="1"/>
  <c r="N110" i="1"/>
  <c r="N111" i="1" s="1"/>
  <c r="N112" i="1" s="1"/>
  <c r="N118" i="1" l="1"/>
  <c r="N119" i="1" s="1"/>
</calcChain>
</file>

<file path=xl/sharedStrings.xml><?xml version="1.0" encoding="utf-8"?>
<sst xmlns="http://schemas.openxmlformats.org/spreadsheetml/2006/main" count="1001" uniqueCount="752">
  <si>
    <t>Metrics for the pricing model</t>
  </si>
  <si>
    <t>Total Budgetary Provision/IS-Continuous Services</t>
  </si>
  <si>
    <t>Unit Price CS</t>
  </si>
  <si>
    <t>Total Cost TBPIS-CS</t>
  </si>
  <si>
    <t>Estimated Quantities</t>
  </si>
  <si>
    <t>Estimated Budget</t>
  </si>
  <si>
    <t>The quoted unit price includes the Handover of all business threads</t>
  </si>
  <si>
    <t># specified functional tests for all ITS releases in operation</t>
  </si>
  <si>
    <t>TBP/IS</t>
  </si>
  <si>
    <t>TBP/T&amp;S Total Budgetary Provision to cover Travel &amp; Subsistence costs reimbursement</t>
  </si>
  <si>
    <t>Mission</t>
  </si>
  <si>
    <t>Missions</t>
  </si>
  <si>
    <t>Flat rate component</t>
  </si>
  <si>
    <t>Service Requests</t>
  </si>
  <si>
    <t>Title</t>
  </si>
  <si>
    <t>Reference to role profile in the offer</t>
  </si>
  <si>
    <t>Price in €/man.day</t>
  </si>
  <si>
    <t>Pqa</t>
  </si>
  <si>
    <t>Pbus</t>
  </si>
  <si>
    <t>Psec</t>
  </si>
  <si>
    <t>Pdepl</t>
  </si>
  <si>
    <t>Weight %</t>
  </si>
  <si>
    <t>€/man.day</t>
  </si>
  <si>
    <t>P01</t>
  </si>
  <si>
    <t>P02</t>
  </si>
  <si>
    <t>P03</t>
  </si>
  <si>
    <t>P04</t>
  </si>
  <si>
    <t>P05</t>
  </si>
  <si>
    <t>P06</t>
  </si>
  <si>
    <t>P07</t>
  </si>
  <si>
    <t>P08</t>
  </si>
  <si>
    <t>P09</t>
  </si>
  <si>
    <t>P10</t>
  </si>
  <si>
    <t>P11</t>
  </si>
  <si>
    <t>P12</t>
  </si>
  <si>
    <t>P13</t>
  </si>
  <si>
    <t>P14</t>
  </si>
  <si>
    <t>P15</t>
  </si>
  <si>
    <t>P16</t>
  </si>
  <si>
    <t>P17</t>
  </si>
  <si>
    <t>P18</t>
  </si>
  <si>
    <t>P19</t>
  </si>
  <si>
    <t>P20</t>
  </si>
  <si>
    <t>P21</t>
  </si>
  <si>
    <t>P22</t>
  </si>
  <si>
    <t>P23</t>
  </si>
  <si>
    <t>P24</t>
  </si>
  <si>
    <t>P25</t>
  </si>
  <si>
    <t>P26</t>
  </si>
  <si>
    <t>P27</t>
  </si>
  <si>
    <t>P29</t>
  </si>
  <si>
    <t>P30</t>
  </si>
  <si>
    <t>P31</t>
  </si>
  <si>
    <t>P32</t>
  </si>
  <si>
    <t>P33</t>
  </si>
  <si>
    <t>P34</t>
  </si>
  <si>
    <t>P35</t>
  </si>
  <si>
    <t>WP.7</t>
  </si>
  <si>
    <t>Remote support</t>
  </si>
  <si>
    <t>Attendance at review meetings to clarify review comments issued</t>
  </si>
  <si>
    <t>Technical support</t>
  </si>
  <si>
    <t>SC Offer</t>
  </si>
  <si>
    <t>WP.0.5.3</t>
  </si>
  <si>
    <t>DLV.0.5.3.1</t>
  </si>
  <si>
    <t>Internal risk analysis records, in contractor’s premises, on request from the Commission.</t>
  </si>
  <si>
    <t>Internal Audit reports</t>
  </si>
  <si>
    <t>WP.0.6</t>
  </si>
  <si>
    <t>SE.0.6.1</t>
  </si>
  <si>
    <t>DLV.0.6.3</t>
  </si>
  <si>
    <t>WP.0.7</t>
  </si>
  <si>
    <t>WP.0.8</t>
  </si>
  <si>
    <t>DLV.0.3.1</t>
  </si>
  <si>
    <t>Quality records, filed in contractor’s premises, on request from the Commission</t>
  </si>
  <si>
    <t>Web mastering the web environments for the supported business threads.</t>
  </si>
  <si>
    <t>Service Request Management from inception to closure</t>
  </si>
  <si>
    <t>Access Right management to the IT services</t>
  </si>
  <si>
    <t>On-site technical support including:</t>
  </si>
  <si>
    <t>Problem management, including ensuring integrity of the SMT/CMDB from a problem perspective</t>
  </si>
  <si>
    <t>Business Thread</t>
  </si>
  <si>
    <t>#CT mode 3</t>
  </si>
  <si>
    <t>Pbusec</t>
  </si>
  <si>
    <t>Ptool</t>
  </si>
  <si>
    <t>Open Problems</t>
  </si>
  <si>
    <t>Open Changes</t>
  </si>
  <si>
    <t>#NA teams testing</t>
  </si>
  <si>
    <t>2nd level Incident</t>
  </si>
  <si>
    <t>Release Management, including creation/update of release records in the SMT/CMDB, availability of the release schedule.</t>
  </si>
  <si>
    <t>Deployment &amp; management of the IT service continuity plan for the Trans-European IT Systems</t>
  </si>
  <si>
    <t>Evolutive version of the Availability Plan for the trans-European IT services, including review cycle with the NAs</t>
  </si>
  <si>
    <t xml:space="preserve">Technical Meetings with the Commission or other third parties - Minutes </t>
  </si>
  <si>
    <t>Co-ordination Mission – Preparation of material</t>
  </si>
  <si>
    <t xml:space="preserve">Co-ordination Mission - Agenda </t>
  </si>
  <si>
    <t>Technical review reports of artefacts submitted for review by the Commission or other contractors, containing the list of review comments</t>
  </si>
  <si>
    <t>Start of Operations check list</t>
  </si>
  <si>
    <t>Frequently Asked Questions (pertaining to CT), kept up to date and available on line for the stakeholders involved in the Conformance Test campaign.</t>
  </si>
  <si>
    <t>Security plan for contractor services, addressing Risk Assessment &amp; Analysis, Security Policy, Security Controls, Security process</t>
  </si>
  <si>
    <t>Other services and deliverables in the scope of the contract.</t>
  </si>
  <si>
    <t>Organise, facilitate and minute conference calls/virtual meetings/video conference, including the provision of the supporting telco services</t>
  </si>
  <si>
    <t>Total Budget Provision</t>
  </si>
  <si>
    <t>Work Package</t>
  </si>
  <si>
    <t>Description</t>
  </si>
  <si>
    <t>Unit Price</t>
  </si>
  <si>
    <t>Estimated quantity</t>
  </si>
  <si>
    <t>Estimated budget</t>
  </si>
  <si>
    <t>TBP (Total Budget Provision)</t>
  </si>
  <si>
    <t>TBP/IS (Total Budget Provision for IT Services)</t>
  </si>
  <si>
    <t>WP.0.1</t>
  </si>
  <si>
    <t>Qtr</t>
  </si>
  <si>
    <t>/</t>
  </si>
  <si>
    <t>NA working group meeting</t>
  </si>
  <si>
    <t>DLV.0.1.2</t>
  </si>
  <si>
    <t>WP.0.3</t>
  </si>
  <si>
    <t>Ad hoc business analysis and reporting</t>
  </si>
  <si>
    <t xml:space="preserve">Coordination Mission- Briefing </t>
  </si>
  <si>
    <t>Coordination Mission – Report and evaluation</t>
  </si>
  <si>
    <t>Specification deliverables, as per TEMPO; Costs include the period of guarantee as specified in the contract</t>
  </si>
  <si>
    <t>Deliverables related to Design, Build &amp; Deployment support, as per TEMPO; Costs include the period of guarantee as specified in the contract</t>
  </si>
  <si>
    <t>/Qtr</t>
  </si>
  <si>
    <t>10% of TBP/IS excl'g provision for other services (WP.10) &amp; Mgnt Costs</t>
  </si>
  <si>
    <t># Qtr</t>
  </si>
  <si>
    <t>Avg Qty/Qtr</t>
  </si>
  <si>
    <t>#NA teams involved in CT mode 3</t>
  </si>
  <si>
    <t># tests performed by the Nas teams testing</t>
  </si>
  <si>
    <t>pages reviewed</t>
  </si>
  <si>
    <t>Development of ITS releases</t>
  </si>
  <si>
    <t>Functional testing of ITS releases</t>
  </si>
  <si>
    <t>Operation of ITS releases</t>
  </si>
  <si>
    <t>#ITS releases in development</t>
  </si>
  <si>
    <t># ITS releases in functional testing</t>
  </si>
  <si>
    <t># ITS releases in operation</t>
  </si>
  <si>
    <t>Virtual meetings &amp; conference calls</t>
  </si>
  <si>
    <t>Legend</t>
  </si>
  <si>
    <t>Result of a calculation</t>
  </si>
  <si>
    <t>Value set by DG TAXUD (cannot be changed)</t>
  </si>
  <si>
    <t>ITSM3 TES Price Table- TBPIS-CS Pricing</t>
  </si>
  <si>
    <t>Value to be entered by the tenderer</t>
  </si>
  <si>
    <t>Total Budgetary Provision for
Services and Deliverables</t>
  </si>
  <si>
    <t>Service /
Deliverable</t>
  </si>
  <si>
    <t>TBP/IS excluding Management costs</t>
  </si>
  <si>
    <t>TBP/IS excluding Management Costs</t>
  </si>
  <si>
    <t>TBP/IS excluding WP.7 - Other deliverables &amp; services in the scope of the contract and Management Costs</t>
  </si>
  <si>
    <t>DLV/SE.7.x</t>
  </si>
  <si>
    <t>TBP/IS-CS - Continuous Services</t>
  </si>
  <si>
    <t>Sub total of TBP/IS-CS - Continuous services</t>
  </si>
  <si>
    <t>BASIC SERVICE WINDOWS</t>
  </si>
  <si>
    <t>ITSM3 TES Price Table - Profile Pi Pricing for BASIC Sercice Windows</t>
  </si>
  <si>
    <t>WP#</t>
  </si>
  <si>
    <t>Service / Deliverable</t>
  </si>
  <si>
    <t>Description of the Service / Deliverable</t>
  </si>
  <si>
    <t>SE.0.1.1</t>
  </si>
  <si>
    <t>DLV.0.1.3</t>
  </si>
  <si>
    <t>Maintenance version of the FQP, its annexes and IWPs</t>
  </si>
  <si>
    <t>WP.0.2</t>
  </si>
  <si>
    <t>DLV.0.2.1</t>
  </si>
  <si>
    <t>Forecasts on Service Parameters</t>
  </si>
  <si>
    <t>DLV.0.2.2</t>
  </si>
  <si>
    <t>RFA Offer</t>
  </si>
  <si>
    <t>WP.0.4.1</t>
  </si>
  <si>
    <t>SE.0.4.1.1</t>
  </si>
  <si>
    <t>DLV.0.4.1.2</t>
  </si>
  <si>
    <t>DLV.0.4.1.3</t>
  </si>
  <si>
    <t>WP.0.4.2</t>
  </si>
  <si>
    <t>SE.0.4.2.1</t>
  </si>
  <si>
    <t>DLV.0.4.2.2</t>
  </si>
  <si>
    <t>DLV.0.4.2.3</t>
  </si>
  <si>
    <t>WP.0.5.1</t>
  </si>
  <si>
    <t>SE.0.5.1.1</t>
  </si>
  <si>
    <t>Internal Quality Assurance (QA)</t>
  </si>
  <si>
    <t>DLV.0.5.1.2</t>
  </si>
  <si>
    <t>WP.0.5.2</t>
  </si>
  <si>
    <t>SE.0.5.2.1</t>
  </si>
  <si>
    <t>Internal Quality Control (QC)</t>
  </si>
  <si>
    <t>DLV.0.5.2.2</t>
  </si>
  <si>
    <t>Quality Control checks, filed in contractor’s premises, on request from the Commission</t>
  </si>
  <si>
    <t>Self-Assessments reports</t>
  </si>
  <si>
    <t>DLV.0.5.3.2</t>
  </si>
  <si>
    <t>Internal Risk Management</t>
  </si>
  <si>
    <t>DLV.0.6.2</t>
  </si>
  <si>
    <t>Internal Risk Register (annexed to the MPR)</t>
  </si>
  <si>
    <t>SE.0.7.1</t>
  </si>
  <si>
    <t>Internal Incident Management</t>
  </si>
  <si>
    <t>DLV.0.7.2</t>
  </si>
  <si>
    <t>Incident Log (annexed to the MPR)</t>
  </si>
  <si>
    <t>DLV.0.7.3</t>
  </si>
  <si>
    <t>Complaint Log (annexed to the MPR)</t>
  </si>
  <si>
    <t>SE.0.8.1</t>
  </si>
  <si>
    <t>Internal Change Management</t>
  </si>
  <si>
    <t>DLV.0.8.2</t>
  </si>
  <si>
    <t>Change Log (annexed to the MPR)</t>
  </si>
  <si>
    <t>DLV.0.8.3</t>
  </si>
  <si>
    <t>WP.0.9.1</t>
  </si>
  <si>
    <t>SE.0.9.1.1</t>
  </si>
  <si>
    <t>SE.0.9.1.2</t>
  </si>
  <si>
    <t>SE.0.9.1.3</t>
  </si>
  <si>
    <t>Implementation of actions agreed with the Commission</t>
  </si>
  <si>
    <t>DLV.0.9.1.4</t>
  </si>
  <si>
    <t>Agenda of Steering Meeting (including supporting material)</t>
  </si>
  <si>
    <t>DLV.0.9.1.5</t>
  </si>
  <si>
    <t>Minutes of Steering Committee</t>
  </si>
  <si>
    <t>DLV.0.9.1.6</t>
  </si>
  <si>
    <t>Agenda of Bilateral Monthly Meeting</t>
  </si>
  <si>
    <t>DLV.0.9.1.7</t>
  </si>
  <si>
    <t>DLV.0.9.1.8</t>
  </si>
  <si>
    <t>Minutes of weekly and adhoc meetings</t>
  </si>
  <si>
    <t>DLV.0.9.1.9</t>
  </si>
  <si>
    <t>Action log (annexed to the MPR)</t>
  </si>
  <si>
    <t>WP.0.9.2</t>
  </si>
  <si>
    <t>SE.0.9.2.1</t>
  </si>
  <si>
    <t>SE.0.9.2.2</t>
  </si>
  <si>
    <t>Implementation of actions agreed by the ITSM3 TES contractor at the outcome of the audit.</t>
  </si>
  <si>
    <t>DLV.0.9.2.3</t>
  </si>
  <si>
    <t>Positions of the ITSM3 TES contractor on the audit report</t>
  </si>
  <si>
    <t>WP.0.A.1</t>
  </si>
  <si>
    <t>DLV.0.A.1.1</t>
  </si>
  <si>
    <t>Monthly Progress Report, bundled with all Monthly Service Reports.</t>
  </si>
  <si>
    <t>WP.0.A.2</t>
  </si>
  <si>
    <t>SE.0.A.2.1</t>
  </si>
  <si>
    <t>Keep the planning of the ITSM3 TES contractor activities up to date and available to the Commission for information.</t>
  </si>
  <si>
    <t>DLV.0.A.2.2</t>
  </si>
  <si>
    <t>Monthly Planning with updated activities, services and deliverables (annexed to the MPR)</t>
  </si>
  <si>
    <t>WP.0.B.1</t>
  </si>
  <si>
    <t>DLV.0.B.1.1</t>
  </si>
  <si>
    <t>Quarterly DVD-ROM with all deliverables from the past quarter in the context of each SC</t>
  </si>
  <si>
    <t>WP.0.B.2</t>
  </si>
  <si>
    <t>DLV.0.B.2.1</t>
  </si>
  <si>
    <t>WP.2.1.1</t>
  </si>
  <si>
    <t>SE.2.1.1.1</t>
  </si>
  <si>
    <t>Continual Service Improvement of ITSM3 TES Services</t>
  </si>
  <si>
    <t>DLV.2.1.1.2</t>
  </si>
  <si>
    <t>CSIP production and maintenance (Quarterly delivery)</t>
  </si>
  <si>
    <t>DLV.2.1.1.3</t>
  </si>
  <si>
    <t>Monthly service report regarding CSIP tactical planning (annexed to the MPR)</t>
  </si>
  <si>
    <t>DLV.2.1.1.4</t>
  </si>
  <si>
    <t>Yearly Maturity Assessment</t>
  </si>
  <si>
    <t>WP.2.1.2</t>
  </si>
  <si>
    <t>SE.2.1.2.1</t>
  </si>
  <si>
    <t>Contribution to the harmonization of processes, procedures and tools</t>
  </si>
  <si>
    <t>DLV.2.1.2.2</t>
  </si>
  <si>
    <t>Addendum to the CSIP production and maintenance (Quarterly delivery) as referred in WP.2.1.1 - Continual Service Improvement of ITSM3 Services</t>
  </si>
  <si>
    <t>WP.2.1.3</t>
  </si>
  <si>
    <t>SE.2.1.3.1</t>
  </si>
  <si>
    <t>Contribution to the optimisation of TES</t>
  </si>
  <si>
    <t>DLV.2.1.3.2</t>
  </si>
  <si>
    <t>WP.3.1.1</t>
  </si>
  <si>
    <t>SE.3.1.1.1</t>
  </si>
  <si>
    <t>Co-ordination between development and service management</t>
  </si>
  <si>
    <t>WP.4.1.4</t>
  </si>
  <si>
    <t>DLV.4.1.4.2</t>
  </si>
  <si>
    <t>Monthly Service Report - Availability</t>
  </si>
  <si>
    <t>WP.4.3.5</t>
  </si>
  <si>
    <t>SE.4.3.5.1</t>
  </si>
  <si>
    <t>Monitor and report on contractual OLA</t>
  </si>
  <si>
    <t>DLV.4.3.5.2</t>
  </si>
  <si>
    <t>Monthly Service Report, including exceptions about the services provided by the ITSM3 TES contractor, per business thread and support thread as applicable against contractual OLA (annexed to the MSR)</t>
  </si>
  <si>
    <t>WP.4.3.6</t>
  </si>
  <si>
    <t>SE. 4.3.6.1</t>
  </si>
  <si>
    <t>Monitor and report on the service quality of the IT services delivered to the ITSM3 TES contractor (OLAs)</t>
  </si>
  <si>
    <t>DLV.4.3.6.2</t>
  </si>
  <si>
    <t>Monthly Service Report, including exceptions about the services provided by third parties, per business thread and support thread, as appropriate, against OLAs (annexed to the MSR)</t>
  </si>
  <si>
    <t>WP.6.1</t>
  </si>
  <si>
    <t>DLV.6.1.1</t>
  </si>
  <si>
    <t>Monthly service report regarding the Specifications activities for the TESM tools (Annexed to the MPR)</t>
  </si>
  <si>
    <t>WP.6.2</t>
  </si>
  <si>
    <t>DLV.6.2.1</t>
  </si>
  <si>
    <t>Monthly service report regarding the Development, Build and deployment activities for the TESM tools (Annexed to the MPR)</t>
  </si>
  <si>
    <t>WP.6.3</t>
  </si>
  <si>
    <t>DLV.6.3.2</t>
  </si>
  <si>
    <t>Monthly service report regarding the corrective maintenance activities for the TESM tools (Annexed to the MPR)</t>
  </si>
  <si>
    <t>WP.3.2.1</t>
  </si>
  <si>
    <t>SE.3.2.1.1</t>
  </si>
  <si>
    <t>Coordination of the NAs, the Commission and other contractors</t>
  </si>
  <si>
    <t>WP.3.2.2</t>
  </si>
  <si>
    <t>WP.3.2.3</t>
  </si>
  <si>
    <t>WP.3.2.4</t>
  </si>
  <si>
    <t>WP.3.2.5</t>
  </si>
  <si>
    <t>WP.3.3.1</t>
  </si>
  <si>
    <t>SE.3.2.2.1</t>
  </si>
  <si>
    <t>Functional and Technical Support of the NAs</t>
  </si>
  <si>
    <t>SE.3.2.3.1</t>
  </si>
  <si>
    <t>Conformance Testing monitoring</t>
  </si>
  <si>
    <t>Conformance Test Mode 2
• Pre-Conformance test report per NA preCT (y=1)
• Conformance test report per NA CT (y=2)
• Conformance test campaign report (y=3)
• Weekly status report</t>
  </si>
  <si>
    <t>Conformance test organisation (CTOD) document, submitted to a review cycle by the NAs.</t>
  </si>
  <si>
    <t>DLV.3.2.3.4</t>
  </si>
  <si>
    <t>Template for a Start of Operations check list</t>
  </si>
  <si>
    <t>DLV.3.2.3.5</t>
  </si>
  <si>
    <t>DLV.3.2.3.6</t>
  </si>
  <si>
    <t>DLV.3.2.3.7</t>
  </si>
  <si>
    <t>Result of the NA survey</t>
  </si>
  <si>
    <t>SE.3.2.4.1</t>
  </si>
  <si>
    <t>CTA support</t>
  </si>
  <si>
    <t>DLV.3.2.5.1</t>
  </si>
  <si>
    <t>SE.3.3.1.1</t>
  </si>
  <si>
    <t>DLV.3.3.1.2</t>
  </si>
  <si>
    <t>IT Service deployment plan</t>
  </si>
  <si>
    <t>WP.3.3.5</t>
  </si>
  <si>
    <t>WP.3.4</t>
  </si>
  <si>
    <t>WP.3.5</t>
  </si>
  <si>
    <t>WP.3.6.1</t>
  </si>
  <si>
    <t>WP.3.6.2</t>
  </si>
  <si>
    <t>WP.3.6.3</t>
  </si>
  <si>
    <t>WP.3.7.1</t>
  </si>
  <si>
    <t>WP.3.7.2</t>
  </si>
  <si>
    <t>WP.3.7.3</t>
  </si>
  <si>
    <t>WP.3.7.4</t>
  </si>
  <si>
    <t>WP.3.7.5</t>
  </si>
  <si>
    <t>WP.3.7.6</t>
  </si>
  <si>
    <t>SE.3.3.5.1</t>
  </si>
  <si>
    <t>Functional Testing</t>
  </si>
  <si>
    <t>DLV.3.3.5.2.x</t>
  </si>
  <si>
    <t>Functional testing
• Addendum to the test plan and test specifications (x=0)
• Comprehensive functional test report (x=1);
• Functional qualification report (x=2)</t>
  </si>
  <si>
    <t>SE.3.4.1</t>
  </si>
  <si>
    <t>Populate SMT/CMDB, maintain its data up to date and improve the CMDB for all CI's in the scope of the contract.</t>
  </si>
  <si>
    <t>SE.3.5.1</t>
  </si>
  <si>
    <t>SE.3.5.2</t>
  </si>
  <si>
    <t>DLV.3.5.3.x</t>
  </si>
  <si>
    <t>Manage the CAB meeting:
• Briefing (x=1)
• Agenda (x=2)
• Facilitation and attendance
• Minutes (x=3)
Or run the CAB by written procedure</t>
  </si>
  <si>
    <t>DLV.3.5.4</t>
  </si>
  <si>
    <t>Release scope document</t>
  </si>
  <si>
    <t>SE.3.6.1.1</t>
  </si>
  <si>
    <t>Event monitoring</t>
  </si>
  <si>
    <t>SE.3.6.2.1</t>
  </si>
  <si>
    <t>Update Operational Production data</t>
  </si>
  <si>
    <t>SE.3.6.3.1</t>
  </si>
  <si>
    <t>Business monitoring and Statistics</t>
  </si>
  <si>
    <t>SE.3.6.3.2</t>
  </si>
  <si>
    <t>Daily and weekly report on monitoring business operations and statistics</t>
  </si>
  <si>
    <t>DLV.3.6.3.3</t>
  </si>
  <si>
    <t>Monthly Service Report - Reporting on business monitoring and statistics</t>
  </si>
  <si>
    <t>DLV.3.6.3.4</t>
  </si>
  <si>
    <t>SE.3.7.1.1</t>
  </si>
  <si>
    <t>Second level SD and associated support team available during the basic time coverage</t>
  </si>
  <si>
    <t>SE.3.7.1.2</t>
  </si>
  <si>
    <t>Management of the contact list for external users (NAs, traders) and Distribution list per Business Threads / TES / IT Services</t>
  </si>
  <si>
    <t>DLV.3.7.1.3</t>
  </si>
  <si>
    <t>Contact list for the NAs and Traders</t>
  </si>
  <si>
    <t>DLV.3.7.1.4</t>
  </si>
  <si>
    <t>Distribution list per Business Threads / TES / IT Services</t>
  </si>
  <si>
    <t>SE.3.7.2.1</t>
  </si>
  <si>
    <t>2nd level incident management, including ensuring integrity of the SMT/CMDB from an incident perspective.</t>
  </si>
  <si>
    <t>SE.3.7.3.1</t>
  </si>
  <si>
    <t>DLV.3.7.3.2</t>
  </si>
  <si>
    <t>Ex-post analysis of critical incidents</t>
  </si>
  <si>
    <t>DLV.3.7.3.3</t>
  </si>
  <si>
    <t xml:space="preserve">Weekly Dashboard per TES </t>
  </si>
  <si>
    <t>SE.3.7.4.1</t>
  </si>
  <si>
    <t>SE.3.7.5.1</t>
  </si>
  <si>
    <t>SE.3.7.6.1</t>
  </si>
  <si>
    <t>WP.3.8.1</t>
  </si>
  <si>
    <t>WP.3.8.2</t>
  </si>
  <si>
    <t>WP.3.8.3</t>
  </si>
  <si>
    <t>WP.3.8.4</t>
  </si>
  <si>
    <t>WP.4.1.1</t>
  </si>
  <si>
    <t>WP.4.1.2</t>
  </si>
  <si>
    <t>WP.4.1.3</t>
  </si>
  <si>
    <t>SE.3.8.1.1</t>
  </si>
  <si>
    <t>SE.3.8.2.1</t>
  </si>
  <si>
    <t>SE.3.8.3.1</t>
  </si>
  <si>
    <t>General support/maintenance of the SMS application</t>
  </si>
  <si>
    <t>SE.3.8.3.2</t>
  </si>
  <si>
    <t>Process the Data Input Requests (DIR)</t>
  </si>
  <si>
    <t>DLV.3.8.3.3</t>
  </si>
  <si>
    <t>SMS Monthly Service Report</t>
  </si>
  <si>
    <t>SE.4.1.1.1</t>
  </si>
  <si>
    <t>TES and associated IT services portfolio management, up to date portfolio available on-line</t>
  </si>
  <si>
    <t>SE.4.1.2.1</t>
  </si>
  <si>
    <t>Support IT Collaboration activities:
• Consolidated project planning;
• Consolidated action lists;
• Communication and interaction with Member States regarding planning and actions;
• Periodic coordination calls.</t>
  </si>
  <si>
    <t>SE.4.1.3.1</t>
  </si>
  <si>
    <t>Capacity Management of the TES</t>
  </si>
  <si>
    <t>DLV.4.1.3.2</t>
  </si>
  <si>
    <t xml:space="preserve">Monthly Service Report - Capacity statistics </t>
  </si>
  <si>
    <t>SE.4.1.4.1</t>
  </si>
  <si>
    <t>Availability Management of the TES</t>
  </si>
  <si>
    <t>WP.4.2.1</t>
  </si>
  <si>
    <t>WP.4.2.2</t>
  </si>
  <si>
    <t>WP.4.2.3</t>
  </si>
  <si>
    <t>WP.4.2.4</t>
  </si>
  <si>
    <t>WP.4.3.1</t>
  </si>
  <si>
    <t>SE.4.2.1.1</t>
  </si>
  <si>
    <t>MCP Maintenance per business thread</t>
  </si>
  <si>
    <t>DLV.4.2.1.2</t>
  </si>
  <si>
    <t>Monthly Consolidated Plan (and all its views as defined in WP.4.2.1) per business thread</t>
  </si>
  <si>
    <t>SE.4.2.2.1</t>
  </si>
  <si>
    <t>SE.4.2.3.1</t>
  </si>
  <si>
    <t>Produce on-demand TES Progress and Status Reports</t>
  </si>
  <si>
    <t>DLV.4.2.3.2</t>
  </si>
  <si>
    <t>TES Progress and Status Reports</t>
  </si>
  <si>
    <t>DLV.4.2.4.1</t>
  </si>
  <si>
    <t>TES Risk Register (annexed to the MPR)</t>
  </si>
  <si>
    <t>DLV.4.3.1.1</t>
  </si>
  <si>
    <t>Service Level Management</t>
  </si>
  <si>
    <t>Service Report, including exceptions about the services from the Commission per customer/user community within each business thread and support threads against SLAs (annexed to the MSR)</t>
  </si>
  <si>
    <t>WP.4.3.2</t>
  </si>
  <si>
    <t>DLV.4.3.2.1</t>
  </si>
  <si>
    <t>Service Report, including exceptions about the services exchanged amongst NAs and Commission across the Common Domain, per business thread and support thread, against Terms of Collaboration (annexed to the MSR)</t>
  </si>
  <si>
    <t>WP.4.3.3</t>
  </si>
  <si>
    <t>WP.4.3.4</t>
  </si>
  <si>
    <t>SE.4.3.3.1</t>
  </si>
  <si>
    <t>Periodic survey of each of the National Administrations</t>
  </si>
  <si>
    <t>DLV.4.3.3.2</t>
  </si>
  <si>
    <t>Bi-yearly periodic briefing report on "voice surveys"</t>
  </si>
  <si>
    <t>DLV.4.3.3.3</t>
  </si>
  <si>
    <t>Yearly NA satisfaction survey material and planning</t>
  </si>
  <si>
    <t>DLV.4.3.3.4</t>
  </si>
  <si>
    <t>Yearly NA satisfaction survey report</t>
  </si>
  <si>
    <t>SE.4.3.4.1</t>
  </si>
  <si>
    <t>Periodic survey of each of DG TAXUD roles</t>
  </si>
  <si>
    <t>DLV.4.3.4.2</t>
  </si>
  <si>
    <t>Quarterly periodic briefing report on "voice surveys"</t>
  </si>
  <si>
    <t>DLV.4.3.4.3</t>
  </si>
  <si>
    <t>Yearly DG TAXUD roles satisfaction survey material and planning</t>
  </si>
  <si>
    <t>DLV.4.3.4.4</t>
  </si>
  <si>
    <t>Yearly DG TAXUD roles satisfaction survey report</t>
  </si>
  <si>
    <t>WP.4.4.1</t>
  </si>
  <si>
    <t>WP.4.5.2</t>
  </si>
  <si>
    <t>SE.4.5.2.1</t>
  </si>
  <si>
    <t>SMM - Attendance</t>
  </si>
  <si>
    <t>DLV.4.5.2.2</t>
  </si>
  <si>
    <t>SMM - Agenda</t>
  </si>
  <si>
    <t>DLV.4.5.2.3</t>
  </si>
  <si>
    <t>SMM - Briefing</t>
  </si>
  <si>
    <t>DLV.4.5.2.4</t>
  </si>
  <si>
    <t>SMM - Minutes</t>
  </si>
  <si>
    <t>SE.5.1.1.1</t>
  </si>
  <si>
    <t>Security management of Contractor's services</t>
  </si>
  <si>
    <t>DLV.5.1.1.2</t>
  </si>
  <si>
    <t>Monthly service report regarding Security of Contractor's Services (annexed to the MSR)</t>
  </si>
  <si>
    <t>WP5.1.2</t>
  </si>
  <si>
    <t>DLV.5.1.1.4</t>
  </si>
  <si>
    <t>SE.5.1.2.1</t>
  </si>
  <si>
    <t>Security management of TES</t>
  </si>
  <si>
    <t>Monthly service report regarding Security of TES (annexed to the MSR)</t>
  </si>
  <si>
    <t>WP5.2.1</t>
  </si>
  <si>
    <t>WP5.2.2</t>
  </si>
  <si>
    <t>SE.5.2.1.1</t>
  </si>
  <si>
    <t>Implementation, deployment and management of the ITSM3 TES contractor IT service continuity plan</t>
  </si>
  <si>
    <t>SE.5.2.1.2</t>
  </si>
  <si>
    <t>Testing of the IT service continuity plan for the ITSM3 TES contractor IT services:
• Prepare;
• Manage and co-ordinate.</t>
  </si>
  <si>
    <t>DLV.5.1.1.3</t>
  </si>
  <si>
    <t>Monthly service report regarding Continuity of Contractor's services (annexed to the MSR)</t>
  </si>
  <si>
    <t>DLV.5.2.1.4</t>
  </si>
  <si>
    <t>DLV.5.2.1.5</t>
  </si>
  <si>
    <t>DLV.5.2.1.6.x</t>
  </si>
  <si>
    <t>Testing of the IT service continuity plan for the ITSM3 TES contractor IT services:
• Plan, test plan (x=1);
• Test report (x=2).</t>
  </si>
  <si>
    <t>SE.5.2.2.1</t>
  </si>
  <si>
    <t>SE.5.2.2.2</t>
  </si>
  <si>
    <t>Testing of the IT service continuity plan for the Trans-European IT Systems:
• Prepare;
• Manage and co-ordinate.</t>
  </si>
  <si>
    <t>DLV.5.2.2.3</t>
  </si>
  <si>
    <t>Monthly service report regarding Continuity of TES (annexed to the MSR)</t>
  </si>
  <si>
    <t>DLV.5.2.2.5.x</t>
  </si>
  <si>
    <t>Testing of the IT service continuity plan for the Trans-European IT Systems:
• Plan, test plan (x=1);
• Test report (x=2).</t>
  </si>
  <si>
    <t>1st version of Framework Quality Plan (FQP), along with an FQP test plan and its FAT report</t>
  </si>
  <si>
    <t>WP.1.1.2</t>
  </si>
  <si>
    <t>WP.1.1.3</t>
  </si>
  <si>
    <t>DLV.1.1.2.1.x</t>
  </si>
  <si>
    <t>Takeover plan (per business thread)</t>
  </si>
  <si>
    <t>DLV.1.1.2.2.x</t>
  </si>
  <si>
    <t>Takeover FAT Test plan (per business thread)</t>
  </si>
  <si>
    <t>SE.1.1.3.1.x</t>
  </si>
  <si>
    <t>Takeover (per business thread)</t>
  </si>
  <si>
    <t>DLV.1.1.3.2.x</t>
  </si>
  <si>
    <t>Takeover FAT report per business thread (including support threads)</t>
  </si>
  <si>
    <t>WP.1.2.1</t>
  </si>
  <si>
    <t>WP.1.2.2</t>
  </si>
  <si>
    <t>WP.1.2.3</t>
  </si>
  <si>
    <t>WP.1.2.4</t>
  </si>
  <si>
    <t>DLV.1.2.1.1.x</t>
  </si>
  <si>
    <t>Handover Plan (per business thread)</t>
  </si>
  <si>
    <t>DLV.1.2.1.2.x</t>
  </si>
  <si>
    <t>Handover FAT test plan (per business thread)</t>
  </si>
  <si>
    <t>DLV.1.2.1.3.x</t>
  </si>
  <si>
    <t>Handover SAT test plan (per business thread)</t>
  </si>
  <si>
    <t>SE.1.2.2.1.x</t>
  </si>
  <si>
    <t>Handover (per business thread)</t>
  </si>
  <si>
    <t>DLV.1.2.2.2.x</t>
  </si>
  <si>
    <t>Handover FAT Report (per business thread)</t>
  </si>
  <si>
    <t>DLV.1.2.2.3.x</t>
  </si>
  <si>
    <t>Handover SAT Report (per business thread)</t>
  </si>
  <si>
    <t>SE.1.2.3.1</t>
  </si>
  <si>
    <t>Provision of training and support to a third party</t>
  </si>
  <si>
    <t>SE.1.2.4.1.x</t>
  </si>
  <si>
    <t>"After Handover" support per business thread</t>
  </si>
  <si>
    <t>DLV.1.2.4.2.x</t>
  </si>
  <si>
    <t>Final Hand-over report</t>
  </si>
  <si>
    <t>WP.1.2.5</t>
  </si>
  <si>
    <t>SE.1.2.5.1.x</t>
  </si>
  <si>
    <t>Handover exercise (per business thread)</t>
  </si>
  <si>
    <t>DLV.1.2.5.2.x</t>
  </si>
  <si>
    <t>Handover exercise FAT Test Plan (per business thread)</t>
  </si>
  <si>
    <t>DLV.1.2.5.3.x</t>
  </si>
  <si>
    <t>Handover exercise FAT report</t>
  </si>
  <si>
    <t>DLV.1.2.5.4.x</t>
  </si>
  <si>
    <t>Update of the Handover Plan</t>
  </si>
  <si>
    <t>DLV.1.2.5.5.x</t>
  </si>
  <si>
    <t>Update of the Handover FAT test plan</t>
  </si>
  <si>
    <t>WP.5.1.1</t>
  </si>
  <si>
    <t>WP.3.1.2</t>
  </si>
  <si>
    <t>SE.3.1.2.1</t>
  </si>
  <si>
    <t>DLV.3.1.2.2</t>
  </si>
  <si>
    <t>WP.4.5.1</t>
  </si>
  <si>
    <t>DLV.4.5.1.3</t>
  </si>
  <si>
    <t xml:space="preserve">NA Working group meeting - Draft agenda </t>
  </si>
  <si>
    <t>DLV.4.5.1.4</t>
  </si>
  <si>
    <t xml:space="preserve">NA Working group meeting - Briefing </t>
  </si>
  <si>
    <t>DLV.4.5.1.5</t>
  </si>
  <si>
    <t>NA Working group meeting - Summary Record including list of actions &amp; agreements</t>
  </si>
  <si>
    <t>DLV.4.5.1.6</t>
  </si>
  <si>
    <t xml:space="preserve">NA Working group meeting - Minutes </t>
  </si>
  <si>
    <t>SE.3.7.6.2</t>
  </si>
  <si>
    <t>WP.4.5.3</t>
  </si>
  <si>
    <t>SE.4.5.3.1</t>
  </si>
  <si>
    <t>Coordination Mission - Performance</t>
  </si>
  <si>
    <t>DLV.4.5.3.2</t>
  </si>
  <si>
    <t>DLV.4.5.3.3</t>
  </si>
  <si>
    <t>DLV.4.5.3.4</t>
  </si>
  <si>
    <t>DLV.4.5.3.5</t>
  </si>
  <si>
    <t>SE.4.5.1.1</t>
  </si>
  <si>
    <t>NA Working group meeting - Performance</t>
  </si>
  <si>
    <t>WP.4.5.4</t>
  </si>
  <si>
    <t>SE.4.5.4.1</t>
  </si>
  <si>
    <t>On-site Training /workshop - Performance</t>
  </si>
  <si>
    <t>SE.4.5.1.2</t>
  </si>
  <si>
    <t>NA Working group meeting - Attendance</t>
  </si>
  <si>
    <t>SE.4.5.4.2</t>
  </si>
  <si>
    <t>On-site Training/workshop - Attendance</t>
  </si>
  <si>
    <t>WP.4.5.5</t>
  </si>
  <si>
    <t>SE.4.5.5.2</t>
  </si>
  <si>
    <t>Technical Meetings with the Commission or other third parties - Physical Attendance</t>
  </si>
  <si>
    <t>DLV.4.5.5.5</t>
  </si>
  <si>
    <t>DLV.4.5.4.8</t>
  </si>
  <si>
    <t>On-site Training/workshop - Agenda</t>
  </si>
  <si>
    <t>DLV.4.5.4.9</t>
  </si>
  <si>
    <t>On-site Training/workshop - Briefing</t>
  </si>
  <si>
    <t>DLV.4.5.4.10</t>
  </si>
  <si>
    <t>DLV.4.5.4.12</t>
  </si>
  <si>
    <t>Webinar - Agenda</t>
  </si>
  <si>
    <t>DLV.4.5.4.13</t>
  </si>
  <si>
    <t>Webinar - Briefing</t>
  </si>
  <si>
    <t>DLV.4.5.4.14</t>
  </si>
  <si>
    <t>Webinar- Evaluation and report</t>
  </si>
  <si>
    <t>DLV.4.5.4.11</t>
  </si>
  <si>
    <t>Webinar - Preparation material</t>
  </si>
  <si>
    <t>DLV.4.5.4.7</t>
  </si>
  <si>
    <t>On-site Training/workshop - Preparation material</t>
  </si>
  <si>
    <t>DLV.4.5.1.7</t>
  </si>
  <si>
    <t>NA Working group meeting – Preparation of material</t>
  </si>
  <si>
    <t>SE.4.5.4.3</t>
  </si>
  <si>
    <t>On-site Training/workshop - Hosting Facilities and infrastructure: Medium sized meeting room at contractor's premises (one delegate per NA plus 20% extra for Commission and its contractors)</t>
  </si>
  <si>
    <t>SE.4.5.4.4</t>
  </si>
  <si>
    <t>SE.4.5.4.6</t>
  </si>
  <si>
    <t>Webinar - Performance</t>
  </si>
  <si>
    <t>DLV.0.1.4</t>
  </si>
  <si>
    <t>Evolutive version of the FQP, its annexes and IWPs</t>
  </si>
  <si>
    <t>DLV.4.3.1.2</t>
  </si>
  <si>
    <t>Evolutive maintenance of Service Catalogues &amp; SLAs</t>
  </si>
  <si>
    <t>Ptest</t>
  </si>
  <si>
    <t>WP.3.3.2</t>
  </si>
  <si>
    <t>WP.3.3.3</t>
  </si>
  <si>
    <t>WP.3.3.4</t>
  </si>
  <si>
    <t>SE.3.3.2.1</t>
  </si>
  <si>
    <t>Ad-hoc Attendance to FAT</t>
  </si>
  <si>
    <t>DLV.3.3.2.2</t>
  </si>
  <si>
    <t>FAT - Addendum to the test plan and test specifications</t>
  </si>
  <si>
    <t>SE.3.3.3.1</t>
  </si>
  <si>
    <t>Ad-hoc Attendance to PreSAT</t>
  </si>
  <si>
    <t>SE.3.3.4.1</t>
  </si>
  <si>
    <t>Ad-hoc Attendance to SAT</t>
  </si>
  <si>
    <t>DLV.3.3.4.2</t>
  </si>
  <si>
    <t>SAT - Addendum to the test plan and test specifications</t>
  </si>
  <si>
    <t>DLV.4.1.3.3</t>
  </si>
  <si>
    <t>Evolutive maintenance of Capacity plan for the trans-European systems including review cycle with the NAs</t>
  </si>
  <si>
    <t>DLV.4.1.4.3</t>
  </si>
  <si>
    <t>DLV.4.3.2.2</t>
  </si>
  <si>
    <t>Evolutive version of Terms of Collaboration</t>
  </si>
  <si>
    <t>DLV.5.1.2.3</t>
  </si>
  <si>
    <t>Evolutive version of the Security Plan for the Trans-European Systems, including review cycle with the NAs</t>
  </si>
  <si>
    <t>DLV.5.2.2.4</t>
  </si>
  <si>
    <t>Evolutive maintenance of the IT Service Continuity plan for the Trans-European Systems including review cycle with the NAs</t>
  </si>
  <si>
    <t>WP.6.1.</t>
  </si>
  <si>
    <t>DLV.6.2</t>
  </si>
  <si>
    <t>DLV.6.1</t>
  </si>
  <si>
    <t>DLV.6.3</t>
  </si>
  <si>
    <t>WP.6.4</t>
  </si>
  <si>
    <t>DLV.6.4</t>
  </si>
  <si>
    <t>WP.6.5</t>
  </si>
  <si>
    <t>DLV.6.5</t>
  </si>
  <si>
    <t>WP.6.6</t>
  </si>
  <si>
    <t>DLV.6.6</t>
  </si>
  <si>
    <t>Evolutive maintenance of Continuity plan for the service delivered by the ITSM3 TES contractor</t>
  </si>
  <si>
    <t>of costs of all accepted specifications and developments (WP.6.1 &amp; WP.6.2)</t>
  </si>
  <si>
    <t>Deployment of TESM tools</t>
  </si>
  <si>
    <t>Acceptance Testing of TESM tools</t>
  </si>
  <si>
    <t>Operation of the TESM tools</t>
  </si>
  <si>
    <t>WP.5.2.1</t>
  </si>
  <si>
    <t>Number of functional test cases defined across all the ITS releases in operation. This metric, along with the number of specified messages, provides an indication of the functional size of the ITS releases at stake.</t>
  </si>
  <si>
    <t xml:space="preserve">Entry allowing the tenderer to enter a quarterly flat rate component to its pricing model for the continuous service. </t>
  </si>
  <si>
    <t>Contractual Definition</t>
  </si>
  <si>
    <t>WP.8.1</t>
  </si>
  <si>
    <t>SE.8.1.1</t>
  </si>
  <si>
    <t>WP.8.2</t>
  </si>
  <si>
    <r>
      <t xml:space="preserve">Sanity-check of </t>
    </r>
    <r>
      <rPr>
        <b/>
        <sz val="8"/>
        <color indexed="8"/>
        <rFont val="Arial"/>
        <family val="2"/>
      </rPr>
      <t>ITSM3 Operations</t>
    </r>
    <r>
      <rPr>
        <sz val="8"/>
        <color indexed="8"/>
        <rFont val="Arial"/>
        <family val="2"/>
      </rPr>
      <t xml:space="preserve"> deployment during NIGHT Service Windows</t>
    </r>
  </si>
  <si>
    <t>SE.8.2.1</t>
  </si>
  <si>
    <t>SE.8.1.2</t>
  </si>
  <si>
    <t>SE.8.1.3</t>
  </si>
  <si>
    <r>
      <t xml:space="preserve">Sanity-check of </t>
    </r>
    <r>
      <rPr>
        <b/>
        <sz val="8"/>
        <color indexed="8"/>
        <rFont val="Arial"/>
        <family val="2"/>
      </rPr>
      <t>ITSM3 Operations</t>
    </r>
    <r>
      <rPr>
        <sz val="8"/>
        <color indexed="8"/>
        <rFont val="Arial"/>
        <family val="2"/>
      </rPr>
      <t xml:space="preserve"> deployment during WEEK-END Service Windows</t>
    </r>
  </si>
  <si>
    <r>
      <t xml:space="preserve">Sanity-check of </t>
    </r>
    <r>
      <rPr>
        <b/>
        <sz val="8"/>
        <color indexed="8"/>
        <rFont val="Arial"/>
        <family val="2"/>
      </rPr>
      <t>ITSM3 Operations</t>
    </r>
    <r>
      <rPr>
        <sz val="8"/>
        <color indexed="8"/>
        <rFont val="Arial"/>
        <family val="2"/>
      </rPr>
      <t xml:space="preserve"> deployment during FULL Service Windows</t>
    </r>
  </si>
  <si>
    <t>SE.8.2.2</t>
  </si>
  <si>
    <t>SE.8.2.3</t>
  </si>
  <si>
    <r>
      <t xml:space="preserve">Number of business threads to serve. This metric gives an indication of the number of business relationships that the </t>
    </r>
    <r>
      <rPr>
        <b/>
        <sz val="8"/>
        <rFont val="Arial"/>
        <family val="2"/>
      </rPr>
      <t>ITSM3 TES</t>
    </r>
    <r>
      <rPr>
        <sz val="8"/>
        <rFont val="Arial"/>
        <family val="2"/>
      </rPr>
      <t xml:space="preserve"> contractor will have to maintain with the Commission.</t>
    </r>
  </si>
  <si>
    <r>
      <t xml:space="preserve">Number of service requests addressed to </t>
    </r>
    <r>
      <rPr>
        <b/>
        <sz val="8"/>
        <rFont val="Arial"/>
        <family val="2"/>
      </rPr>
      <t>ITSM3 TES</t>
    </r>
    <r>
      <rPr>
        <sz val="8"/>
        <rFont val="Arial"/>
        <family val="2"/>
      </rPr>
      <t xml:space="preserve"> for processing.</t>
    </r>
  </si>
  <si>
    <r>
      <t xml:space="preserve">Number of virtual meetings/conference calls to be organised and managed by the </t>
    </r>
    <r>
      <rPr>
        <b/>
        <sz val="8"/>
        <rFont val="Arial"/>
        <family val="2"/>
      </rPr>
      <t>ITSM3 TES</t>
    </r>
    <r>
      <rPr>
        <sz val="8"/>
        <rFont val="Arial"/>
        <family val="2"/>
      </rPr>
      <t xml:space="preserve"> contractor</t>
    </r>
  </si>
  <si>
    <r>
      <t xml:space="preserve">Number of TES releases to which </t>
    </r>
    <r>
      <rPr>
        <b/>
        <sz val="8"/>
        <rFont val="Arial"/>
        <family val="2"/>
      </rPr>
      <t>ITSM3 TES</t>
    </r>
    <r>
      <rPr>
        <sz val="8"/>
        <rFont val="Arial"/>
        <family val="2"/>
      </rPr>
      <t xml:space="preserve"> contractor contributes to the development, e.g. by reviewing deliverables from the developer.</t>
    </r>
  </si>
  <si>
    <r>
      <t xml:space="preserve">Number of conformance tests the </t>
    </r>
    <r>
      <rPr>
        <b/>
        <sz val="8"/>
        <rFont val="Arial"/>
        <family val="2"/>
      </rPr>
      <t>ITSM3 TES</t>
    </r>
    <r>
      <rPr>
        <sz val="8"/>
        <rFont val="Arial"/>
        <family val="2"/>
      </rPr>
      <t xml:space="preserve"> contractor will have to perform manually to act as sparring partner for the NA teams performing their conformance tests. The metric gives an indication of the number of tests that </t>
    </r>
    <r>
      <rPr>
        <b/>
        <sz val="8"/>
        <rFont val="Arial"/>
        <family val="2"/>
      </rPr>
      <t>ITSM3 TES</t>
    </r>
    <r>
      <rPr>
        <sz val="8"/>
        <rFont val="Arial"/>
        <family val="2"/>
      </rPr>
      <t xml:space="preserve"> will be expected to do manually with the NA teams.</t>
    </r>
  </si>
  <si>
    <r>
      <t xml:space="preserve">Number of Conformance Test Mode 3 that the </t>
    </r>
    <r>
      <rPr>
        <b/>
        <sz val="8"/>
        <rFont val="Arial"/>
        <family val="2"/>
      </rPr>
      <t>ITSM3 TES</t>
    </r>
    <r>
      <rPr>
        <sz val="8"/>
        <rFont val="Arial"/>
        <family val="2"/>
      </rPr>
      <t xml:space="preserve"> will have to coordinate and manage. </t>
    </r>
  </si>
  <si>
    <r>
      <t xml:space="preserve">Number of specified Conformance Tests across all TES release in operation for which </t>
    </r>
    <r>
      <rPr>
        <b/>
        <sz val="8"/>
        <rFont val="Arial"/>
        <family val="2"/>
      </rPr>
      <t xml:space="preserve">ITSM3 TES </t>
    </r>
    <r>
      <rPr>
        <sz val="8"/>
        <rFont val="Arial"/>
        <family val="2"/>
      </rPr>
      <t>contract will need to manually act as sparring partner for the NAs testing. It is not summed across the NA.</t>
    </r>
  </si>
  <si>
    <t># NAs stats processed by ITSM3 TES</t>
  </si>
  <si>
    <t>Development of TES releases</t>
  </si>
  <si>
    <t># TES releases in development</t>
  </si>
  <si>
    <t>Deployment of TES releases</t>
  </si>
  <si>
    <t># TES releases in deployment</t>
  </si>
  <si>
    <t>Operation of TES releases</t>
  </si>
  <si>
    <t># TES releases in operation</t>
  </si>
  <si>
    <t># specified NA for all TES in operation</t>
  </si>
  <si>
    <t>Number of test cases defined in the Conformance Test Protocol for the NA for all TES releases in operation. It is the sum of the Conformance test cases across all TES in operation. It is NOT summed across the NA. This metric provides an indication of the functional size of the TES releases at stake.</t>
  </si>
  <si>
    <t>ITSM3 TES Price Table - TBP (Total Budget Provision)</t>
  </si>
  <si>
    <t>ITSM3 TES Price Table - Activities under Continuous Services</t>
  </si>
  <si>
    <t>TBP/IS-OO - Services and Deliverables priced at "one off" price</t>
  </si>
  <si>
    <t>NIGHT SERVICE WINDOWS</t>
  </si>
  <si>
    <t>WEEKEND SERVICE WINDOWS</t>
  </si>
  <si>
    <t>FULL SERVICE WINDOWS</t>
  </si>
  <si>
    <t># NAs report processed by ITSM3 TES</t>
  </si>
  <si>
    <t>NAs statistics and reports</t>
  </si>
  <si>
    <t>Incident Management during NIGHT service Windows</t>
  </si>
  <si>
    <t>Incident Management during WEEK-END service Windows</t>
  </si>
  <si>
    <t>Incident Management during FULL service Windows</t>
  </si>
  <si>
    <t>day for 1 to 5 TES / ITS</t>
  </si>
  <si>
    <t>day for 1 to  5 high-level CI deployed</t>
  </si>
  <si>
    <t>preparation of material, irrespective its length</t>
  </si>
  <si>
    <t>SE.6.3.1</t>
  </si>
  <si>
    <t>The quoted unit price includes the Takeover of all business threads</t>
  </si>
  <si>
    <t>The quoted unit price includes 2 Handover exercises for one Business Thread</t>
  </si>
  <si>
    <t>co-ordination mission, irrespective its length</t>
  </si>
  <si>
    <t>performance, irrespective its length</t>
  </si>
  <si>
    <t>Attendance, irrespective its length</t>
  </si>
  <si>
    <t>room/session, irrespective its length</t>
  </si>
  <si>
    <t>On-site Training/workshop - Hosting Facilities and infrastructure: Large sized meeting room at contractor's premises (two delegates per NA plus 20% extra for Commission and its contractors)</t>
  </si>
  <si>
    <t>Corrective maintenance of all artefacts delivered under WP.6.1 and WP.6.2, under the control of the incident/problem/change/release management processes 
The cost is chargeable as from end of guarantee period for the WP.6.1 and WP.6.2 deliverables.</t>
  </si>
  <si>
    <t xml:space="preserve">TBP/TP Total Budgetary Provision to cover DG TAXUD maximum contribution to Transformation Projects </t>
  </si>
  <si>
    <t>TPB/IS-OD Services and Deliverables priced per unit of</t>
  </si>
  <si>
    <t>Subtotal of TPB/IS-OO -  Services &amp; Deliverables priced at "one off" price</t>
  </si>
  <si>
    <t>Sub total of TBP/IS-OD - Services and deliverables priced per unit price of</t>
  </si>
  <si>
    <t>TBP/IS-TO - Corrective maintenance of the accepted TESM tools</t>
  </si>
  <si>
    <t>Sub total TBP/IS-TO - Corrective maintenance of the accepted applications</t>
  </si>
  <si>
    <t>TBP/IS-MGT - Management costs as a percentage of all services and deliverables</t>
  </si>
  <si>
    <t>On-site Training/workshop - Evaluation and report (including video recording of the session if requested)</t>
  </si>
  <si>
    <t>TBP/IS-EXT - Services and Deliverables delivered on an extented time coverage priced per unit of</t>
  </si>
  <si>
    <t>Sub total of TBP/IS-EXT -Services and Deliverables delivered on an extented time coverage priced per unit price of</t>
  </si>
  <si>
    <t>TBP/IS-QTM -Services and deliverables priced per average profile unit price</t>
  </si>
  <si>
    <t>Sub total of TBP/IS-QTM -Services and deliverables priced at average profile unit price</t>
  </si>
  <si>
    <t>Sub total TBP/IS-MGT - Management costs</t>
  </si>
  <si>
    <t>Users of ITSM3 TES Services</t>
  </si>
  <si>
    <t>DVD-ROM with the full baseline of ITSM3 TES contractor since the start of the contract</t>
  </si>
  <si>
    <t># tests manually performed by ITSM3 TES</t>
  </si>
  <si>
    <t># specified CT tests per NA to be performed manually by ITSM3 TES</t>
  </si>
  <si>
    <t># functional tests performed by ITSM3 TES</t>
  </si>
  <si>
    <t># specified CT tests per NA for all TES in operation (automated and manual from an ITSM3 TES perspective)</t>
  </si>
  <si>
    <t>training/workshop/webinar, irrespective its length</t>
  </si>
  <si>
    <t>technical meeting, irrespective its length</t>
  </si>
  <si>
    <t>Evolutive maintenance of the Security plan  for the service delivered by the ITSM3 TES contractor</t>
  </si>
  <si>
    <r>
      <t xml:space="preserve">Continuity plan for the service delivered by the </t>
    </r>
    <r>
      <rPr>
        <b/>
        <sz val="8"/>
        <rFont val="Arial"/>
        <family val="2"/>
      </rPr>
      <t xml:space="preserve">ITSM3 TES </t>
    </r>
    <r>
      <rPr>
        <sz val="8"/>
        <rFont val="Arial"/>
        <family val="2"/>
      </rPr>
      <t>contractor, including a risk analysis and Disaster Recovery Plan (DRP)</t>
    </r>
  </si>
  <si>
    <t>% to be applied on top of the daily rate</t>
  </si>
  <si>
    <t>of TBP/IS net (excluding mgnt costs)</t>
  </si>
  <si>
    <t>15% of TBP/IS net including Mgnt Costs</t>
  </si>
  <si>
    <t>Continuous services (CS) as enumerated in TBPIS-CS</t>
  </si>
  <si>
    <t>Price &amp; Budgetary Provision for Continuous Services, chargeable as from Takeover
(Total Cost TBPIS-CS as calculated in TBPIS-CS Pricing)</t>
  </si>
  <si>
    <t>man.day of Pqa profile as calculated in Profile Pi Pricing</t>
  </si>
  <si>
    <t>man.day of Psec profile as calculated in Profile Pi Pricing</t>
  </si>
  <si>
    <t>man.day of Pbus profile as calculated in Profile Pi Pricing</t>
  </si>
  <si>
    <t>man.day of Pbusec profile as calculated in Profile Pi Pricing</t>
  </si>
  <si>
    <t>man.day of Pdepl profile as calculated in Profile Pi Pricing</t>
  </si>
  <si>
    <t>man.day of Ptool profile as calculated in Profile Pi Pricing</t>
  </si>
  <si>
    <t>man.day of Ptest profile as calculated in Profile Pi Pricing</t>
  </si>
  <si>
    <t>man.day of Px profile as filled in Profile Pi Pricing</t>
  </si>
  <si>
    <t>Set by DG TAXUD</t>
  </si>
  <si>
    <t>Management activities as enumerated in TBPIS-MGNT</t>
  </si>
  <si>
    <t>TBP/IS-OTH - Provision for WP.7 - Other deliverables &amp; services in the scope of the contract</t>
  </si>
  <si>
    <t>Sub total of TBP/IS-OTH - Provision for WP.7 - Other deliverables &amp; services in the scope of the contract</t>
  </si>
  <si>
    <t>Continuous Services Parameters</t>
  </si>
  <si>
    <r>
      <t xml:space="preserve">Number of open problems managed by </t>
    </r>
    <r>
      <rPr>
        <b/>
        <sz val="8"/>
        <rFont val="Arial"/>
        <family val="2"/>
      </rPr>
      <t>ITSM3 TES</t>
    </r>
    <r>
      <rPr>
        <sz val="8"/>
        <rFont val="Arial"/>
        <family val="2"/>
      </rPr>
      <t xml:space="preserve"> on the CI falling in the scope of the contract as defined in </t>
    </r>
    <r>
      <rPr>
        <b/>
        <sz val="8"/>
        <rFont val="Arial"/>
        <family val="2"/>
      </rPr>
      <t>Annex 2 – ITSM3 TES Configuration Items</t>
    </r>
    <r>
      <rPr>
        <sz val="8"/>
        <rFont val="Arial"/>
        <family val="2"/>
      </rPr>
      <t xml:space="preserve"> of the Technical Annex.</t>
    </r>
  </si>
  <si>
    <r>
      <t xml:space="preserve">Number of open changes on the CI in the scope of the contract as defined in </t>
    </r>
    <r>
      <rPr>
        <b/>
        <sz val="8"/>
        <rFont val="Arial"/>
        <family val="2"/>
      </rPr>
      <t>Annex 2 – ITSM3 TES Configuration Items</t>
    </r>
    <r>
      <rPr>
        <sz val="8"/>
        <rFont val="Arial"/>
        <family val="2"/>
      </rPr>
      <t xml:space="preserve"> of the Technical Annex.</t>
    </r>
  </si>
  <si>
    <t>Number of NA teams involved across all on-going Conformance Test mode 3.</t>
  </si>
  <si>
    <r>
      <t>Number of National Administrations in all the TES in operation. It is the sum of the number of all NA for each of the TES in operation. This value take into account the number of MS as well as 3</t>
    </r>
    <r>
      <rPr>
        <vertAlign val="superscript"/>
        <sz val="8"/>
        <color indexed="8"/>
        <rFont val="Arial"/>
        <family val="2"/>
      </rPr>
      <t>rd</t>
    </r>
    <r>
      <rPr>
        <sz val="8"/>
        <color indexed="8"/>
        <rFont val="Arial"/>
        <family val="2"/>
      </rPr>
      <t xml:space="preserve"> countries, candidate countries and third-countries connected to the TES.</t>
    </r>
  </si>
  <si>
    <t>day for 1 to 5 high-level CI deployed</t>
  </si>
  <si>
    <t>Continuous maintenance of the FQP, its annexes and IWPs</t>
  </si>
  <si>
    <t>DLV.0.3.1.x.y</t>
  </si>
  <si>
    <t>Interim or Closure Report for RfA-QTM x, milestone y</t>
  </si>
  <si>
    <t>Demand Management across all threads</t>
  </si>
  <si>
    <t>Demand Schedule across all threads (annexed to the MPR)</t>
  </si>
  <si>
    <t>Monthly Forecast report across all threads (annexed to the MPR)</t>
  </si>
  <si>
    <t>DLV.0.4.1.4.x</t>
  </si>
  <si>
    <t>Closure Report for RfA-OD x</t>
  </si>
  <si>
    <t>Demand management for DG TAXUD IT services needed by ITSM3 TES contractor</t>
  </si>
  <si>
    <t>Demand schedule for DG TAXUD IT services needed by ITSM3 TES contractor (annexed to the MPR)</t>
  </si>
  <si>
    <t>Monthly Forecast report for DG TAXUD IT services needed by ITSM3 TES contractor (annexed to the MPR)</t>
  </si>
  <si>
    <t>DLV.0.4.2.4.x</t>
  </si>
  <si>
    <t>Change Impact Analysis report containing:
- the due diligence report;
- The service plan;
- The detailed implementation plan;
- The financial impact.</t>
  </si>
  <si>
    <t>Attendance at Steerco, BMM and weekly meetings</t>
  </si>
  <si>
    <t>Attendance at ad-hoc meetings</t>
  </si>
  <si>
    <t>Minutes of Bilateral Monthly Meetings (annexed to the SfA of the MPR)</t>
  </si>
  <si>
    <t>DLV.6.4.2</t>
  </si>
  <si>
    <t>Monthly service report regarding the operation activities for the TESM tools (Annexed to the MPR)</t>
  </si>
  <si>
    <t>Co-operate with the Commission (and any third party elected by it) during quality, process and security audits</t>
  </si>
  <si>
    <t>SE.3.2.3.2</t>
  </si>
  <si>
    <t>Ad-hoc Conformance Testing support</t>
  </si>
  <si>
    <t>DLV.3.2.3.3.y</t>
  </si>
  <si>
    <t>DLV.3.2.3.8</t>
  </si>
  <si>
    <t>Change Management, including creation/update/follow-up of the RfCs in the SMT/CMDB, management of the CAB, and production of Release scope document and RfC lists in line with information in SMT/CMDB and availability of the schedule of changes</t>
  </si>
  <si>
    <t>List of Request for Changes per CI</t>
  </si>
  <si>
    <t>DLV.3.6.3.5</t>
  </si>
  <si>
    <t>SE.3.7,6,4</t>
  </si>
  <si>
    <t>Frequently asked questions related to operation for each TES and ITS in operation available up to date on line.</t>
  </si>
  <si>
    <t>SE.3.8.4.1.x</t>
  </si>
  <si>
    <t>Processing of statistical information coming from the Member States</t>
  </si>
  <si>
    <t>ITOP Update per business thread</t>
  </si>
  <si>
    <t>SE.4.3.1</t>
  </si>
  <si>
    <t>DLV.4.4.x</t>
  </si>
  <si>
    <t>NAs Progress Reports</t>
  </si>
  <si>
    <t>Maintenance version of the security plan for contractor services, addressing Risk Assessment &amp; Analysis, Security Policy, Security Controls, Security process</t>
  </si>
  <si>
    <t>WP.5.1.2</t>
  </si>
  <si>
    <t>DLV.5.2.1.3</t>
  </si>
  <si>
    <t>Initial Business Continuity Plan (BCP) for the services delivered by the ITSM3 TES contractor, including risk analysis and Disaster Recovery Plan (DRP) (Bundled with DLV.1.1.3.2.x)</t>
  </si>
  <si>
    <t>Maintenance of the Business Continuity Plan (BCP) for the service delivered by the ITSM3 TES contractor, including risk analysis and Disaster Recovery Plan (DRP)</t>
  </si>
  <si>
    <t>DLV.5.2.1.6</t>
  </si>
  <si>
    <t>Evolutive maintenance of the Business Continuity Plan (BCP) for the services delivered by the ITSM3 TES contractor, including risk analysis and Disaster Recovery Plan (DRP)</t>
  </si>
  <si>
    <t>WP.5.2.2</t>
  </si>
  <si>
    <t>National deviation per Business Thread / TES (Annexed to the MSR)</t>
  </si>
  <si>
    <t>DLV.3.5.5</t>
  </si>
  <si>
    <t>Quarterly Service Report - Reporting on business monitoring and statistics</t>
  </si>
  <si>
    <t>TBP-CONT - Contingency</t>
  </si>
  <si>
    <t>TBP (Total Budget Provision) - TOTAL THAT WILL BE USED FOR THE FINANCIAL EVALUATION</t>
  </si>
  <si>
    <r>
      <t xml:space="preserve">Number of TES releases to which </t>
    </r>
    <r>
      <rPr>
        <b/>
        <sz val="8"/>
        <rFont val="Arial"/>
        <family val="2"/>
      </rPr>
      <t>ITSM3 TES</t>
    </r>
    <r>
      <rPr>
        <sz val="8"/>
        <rFont val="Arial"/>
        <family val="2"/>
      </rPr>
      <t xml:space="preserve"> contractor contributes to the deployment, e.g. by managing conformance testing.</t>
    </r>
  </si>
  <si>
    <r>
      <t xml:space="preserve">Number of conformance test performed by the NAs across all on going deployment of TES releases. This metric counts all tests made, successful or not, in preCT or CT under the monitoring of the </t>
    </r>
    <r>
      <rPr>
        <b/>
        <sz val="8"/>
        <rFont val="Arial"/>
        <family val="2"/>
      </rPr>
      <t>ITSM3 TES contractor</t>
    </r>
    <r>
      <rPr>
        <sz val="8"/>
        <rFont val="Arial"/>
        <family val="2"/>
      </rPr>
      <t xml:space="preserve">. It gives an indication of the intensity of Conformance tests to be managed by the </t>
    </r>
    <r>
      <rPr>
        <b/>
        <sz val="8"/>
        <rFont val="Arial"/>
        <family val="2"/>
      </rPr>
      <t>ITSM3 TES</t>
    </r>
    <r>
      <rPr>
        <sz val="8"/>
        <rFont val="Arial"/>
        <family val="2"/>
      </rPr>
      <t xml:space="preserve"> Contractor</t>
    </r>
  </si>
  <si>
    <r>
      <t xml:space="preserve">Total number of functional tests of ITS releases in deployment that </t>
    </r>
    <r>
      <rPr>
        <b/>
        <sz val="8"/>
        <rFont val="Arial"/>
        <family val="2"/>
      </rPr>
      <t>ITSM3 TES</t>
    </r>
    <r>
      <rPr>
        <sz val="8"/>
        <rFont val="Arial"/>
        <family val="2"/>
      </rPr>
      <t xml:space="preserve"> contractor has to perform. This includes both failed, succeeded, repeated functional tests.</t>
    </r>
  </si>
  <si>
    <r>
      <t xml:space="preserve">Number of occurrences per quarter for processing statistical information from Members States according to </t>
    </r>
    <r>
      <rPr>
        <b/>
        <sz val="8"/>
        <rFont val="Arial"/>
        <family val="2"/>
      </rPr>
      <t>WP.3.8.4 – Processing of statistical information coming from the Member States.</t>
    </r>
  </si>
  <si>
    <r>
      <t xml:space="preserve">Number of occurrences per quarter for elaborating a business report coming from Members States according to </t>
    </r>
    <r>
      <rPr>
        <b/>
        <sz val="8"/>
        <rFont val="Arial"/>
        <family val="2"/>
      </rPr>
      <t>WP.4.4 – NAs Progress Reports</t>
    </r>
    <r>
      <rPr>
        <sz val="8"/>
        <rFont val="Arial"/>
        <family val="2"/>
      </rPr>
      <t>.</t>
    </r>
  </si>
  <si>
    <r>
      <t xml:space="preserve">Number of TES releases in operation as defined in </t>
    </r>
    <r>
      <rPr>
        <b/>
        <sz val="8"/>
        <rFont val="Arial"/>
        <family val="2"/>
      </rPr>
      <t>Annex 2 – ITSM3 TES Configuration Items</t>
    </r>
    <r>
      <rPr>
        <sz val="8"/>
        <rFont val="Arial"/>
        <family val="2"/>
      </rPr>
      <t xml:space="preserve"> of the Technical Annex.
A TES is counted only once in Operations, even during the deployment of a new release when the National
Authorities are at different levels of releases.</t>
    </r>
  </si>
  <si>
    <r>
      <t xml:space="preserve">Number of users registered on the ITSM Portal and authorised to be served by </t>
    </r>
    <r>
      <rPr>
        <b/>
        <sz val="8"/>
        <rFont val="Arial"/>
        <family val="2"/>
      </rPr>
      <t>ITSM3 TES</t>
    </r>
    <r>
      <rPr>
        <sz val="8"/>
        <rFont val="Arial"/>
        <family val="2"/>
      </rPr>
      <t xml:space="preserve"> contractor.</t>
    </r>
  </si>
  <si>
    <r>
      <t xml:space="preserve">Number of incidents escalated by </t>
    </r>
    <r>
      <rPr>
        <b/>
        <sz val="8"/>
        <rFont val="Arial"/>
        <family val="2"/>
      </rPr>
      <t>ITSM3 Operations</t>
    </r>
    <r>
      <rPr>
        <sz val="8"/>
        <rFont val="Arial"/>
        <family val="2"/>
      </rPr>
      <t xml:space="preserve"> to </t>
    </r>
    <r>
      <rPr>
        <b/>
        <sz val="8"/>
        <rFont val="Arial"/>
        <family val="2"/>
      </rPr>
      <t>ITSM3 TES (</t>
    </r>
    <r>
      <rPr>
        <sz val="8"/>
        <rFont val="Arial"/>
        <family val="2"/>
      </rPr>
      <t xml:space="preserve">all incidents related to the CI under the responsibility of </t>
    </r>
    <r>
      <rPr>
        <b/>
        <sz val="8"/>
        <rFont val="Arial"/>
        <family val="2"/>
      </rPr>
      <t>ITSM3 TES</t>
    </r>
    <r>
      <rPr>
        <sz val="8"/>
        <rFont val="Arial"/>
        <family val="2"/>
      </rPr>
      <t xml:space="preserve"> as defined in </t>
    </r>
    <r>
      <rPr>
        <b/>
        <sz val="8"/>
        <rFont val="Arial"/>
        <family val="2"/>
      </rPr>
      <t>Annex 2 – ITSM3 TES Configuration Items</t>
    </r>
    <r>
      <rPr>
        <sz val="8"/>
        <rFont val="Arial"/>
        <family val="2"/>
      </rPr>
      <t xml:space="preserve"> of the Technical Annex).</t>
    </r>
  </si>
  <si>
    <r>
      <t xml:space="preserve">Number of NA testing teams performing conformance tests across all on going deployment of TES releases. This metric gives an indication of the number of CT relationships that the </t>
    </r>
    <r>
      <rPr>
        <b/>
        <sz val="8"/>
        <rFont val="Arial"/>
        <family val="2"/>
      </rPr>
      <t>ITSM3 TES</t>
    </r>
    <r>
      <rPr>
        <sz val="8"/>
        <rFont val="Arial"/>
        <family val="2"/>
      </rPr>
      <t xml:space="preserve"> contractor will have to serve and maintain during the quarter of interest. </t>
    </r>
  </si>
  <si>
    <r>
      <t xml:space="preserve">Number of ITS releases to the development of which </t>
    </r>
    <r>
      <rPr>
        <b/>
        <sz val="8"/>
        <rFont val="Arial"/>
        <family val="2"/>
      </rPr>
      <t>ITSM3 TES</t>
    </r>
    <r>
      <rPr>
        <sz val="8"/>
        <rFont val="Arial"/>
        <family val="2"/>
      </rPr>
      <t xml:space="preserve"> contractor is expected to contribute, e.g. by reviewing deliverables from the developer. The concept of ITS encompasses an application developed by</t>
    </r>
    <r>
      <rPr>
        <b/>
        <sz val="8"/>
        <rFont val="Arial"/>
        <family val="2"/>
      </rPr>
      <t xml:space="preserve"> DG TAXUD</t>
    </r>
    <r>
      <rPr>
        <sz val="8"/>
        <rFont val="Arial"/>
        <family val="2"/>
      </rPr>
      <t xml:space="preserve"> with all of its technical modules and interfaces (user interface, system-to-system interfaces, Web services, database links…).</t>
    </r>
  </si>
  <si>
    <r>
      <t xml:space="preserve">Number of ITS releases to which </t>
    </r>
    <r>
      <rPr>
        <b/>
        <sz val="8"/>
        <rFont val="Arial"/>
        <family val="2"/>
      </rPr>
      <t>ITSM3 TES</t>
    </r>
    <r>
      <rPr>
        <sz val="8"/>
        <rFont val="Arial"/>
        <family val="2"/>
      </rPr>
      <t xml:space="preserve"> contractor contributes to the deployment, e.g. by managing functional testing.  The concept of ITS encompasses an application developed by </t>
    </r>
    <r>
      <rPr>
        <b/>
        <sz val="8"/>
        <rFont val="Arial"/>
        <family val="2"/>
      </rPr>
      <t>DG TAXUD</t>
    </r>
    <r>
      <rPr>
        <sz val="8"/>
        <rFont val="Arial"/>
        <family val="2"/>
      </rPr>
      <t xml:space="preserve"> with all of its technical modules and interfaces (user interface, system-to-system interfaces, Web services, database links…).</t>
    </r>
  </si>
  <si>
    <r>
      <t xml:space="preserve">Number of ITS releases in operation as defined in </t>
    </r>
    <r>
      <rPr>
        <b/>
        <sz val="8"/>
        <rFont val="Arial"/>
        <family val="2"/>
      </rPr>
      <t>Annex 2 – ITSM3 TES Configuration Items</t>
    </r>
    <r>
      <rPr>
        <sz val="8"/>
        <rFont val="Arial"/>
        <family val="2"/>
      </rPr>
      <t xml:space="preserve"> of the Technical Annex. The concept of ITS encompasses an application developed by</t>
    </r>
    <r>
      <rPr>
        <b/>
        <sz val="8"/>
        <rFont val="Arial"/>
        <family val="2"/>
      </rPr>
      <t xml:space="preserve"> DG TAXUD</t>
    </r>
    <r>
      <rPr>
        <sz val="8"/>
        <rFont val="Arial"/>
        <family val="2"/>
      </rPr>
      <t xml:space="preserve"> with all of its technical modules and interfaces (user interface, system-to-system interfaces, Web services, database links…). An ITS is counted only once in Operations, even in case of multiple deployment, with multiple releases.</t>
    </r>
  </si>
  <si>
    <t>ITSM3 TES Price Table - Activities under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</si>
</sst>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quot;€&quot;\ * #,##0.00_ ;_ &quot;€&quot;\ * \-#,##0.00_ ;_ &quot;€&quot;\ * &quot;-&quot;??_ ;_ @_ "/>
    <numFmt numFmtId="43" formatCode="_ * #,##0.00_ ;_ * \-#,##0.00_ ;_ * &quot;-&quot;??_ ;_ @_ "/>
    <numFmt numFmtId="164" formatCode="_-* #,##0.00_-;\-* #,##0.00_-;_-* &quot;-&quot;??_-;_-@_-"/>
    <numFmt numFmtId="165" formatCode="#,##0\ &quot;€&quot;"/>
    <numFmt numFmtId="166" formatCode="0.0%"/>
    <numFmt numFmtId="167" formatCode="#,##0.0\ &quot;€&quot;"/>
    <numFmt numFmtId="168" formatCode="#,##0.0"/>
    <numFmt numFmtId="169" formatCode="_(* #,##0.00_);_(* \(#,##0.00\);_(* &quot;-&quot;??_);_(@_)"/>
    <numFmt numFmtId="170" formatCode="_-&quot;£&quot;* #,##0.00_-;\-&quot;£&quot;* #,##0.00_-;_-&quot;£&quot;* &quot;-&quot;??_-;_-@_-"/>
    <numFmt numFmtId="171" formatCode="&quot;$&quot;#,##0.00;[Red]&quot;-&quot;&quot;$&quot;#,##0.00"/>
    <numFmt numFmtId="172" formatCode="_ * #,##0_ ;_ * \-#,##0_ ;_ * &quot;-&quot;??_ ;_ @_ "/>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8"/>
      <name val="Arial"/>
      <family val="2"/>
    </font>
    <font>
      <sz val="8"/>
      <color indexed="8"/>
      <name val="Arial"/>
      <family val="2"/>
    </font>
    <font>
      <b/>
      <sz val="8"/>
      <color indexed="8"/>
      <name val="Arial"/>
      <family val="2"/>
    </font>
    <font>
      <u/>
      <sz val="10"/>
      <color indexed="12"/>
      <name val="Arial"/>
      <family val="2"/>
    </font>
    <font>
      <u/>
      <sz val="8"/>
      <color indexed="12"/>
      <name val="Arial"/>
      <family val="2"/>
    </font>
    <font>
      <sz val="8"/>
      <name val="Arial"/>
      <family val="2"/>
    </font>
    <font>
      <b/>
      <sz val="11"/>
      <name val="Arial"/>
      <family val="2"/>
    </font>
    <font>
      <b/>
      <u/>
      <sz val="8"/>
      <color indexed="12"/>
      <name val="Arial"/>
      <family val="2"/>
    </font>
    <font>
      <sz val="11"/>
      <name val="Arial"/>
      <family val="2"/>
    </font>
    <font>
      <u/>
      <sz val="10"/>
      <color theme="11"/>
      <name val="Arial"/>
      <family val="2"/>
    </font>
    <font>
      <sz val="10"/>
      <name val="Arial"/>
      <family val="2"/>
    </font>
    <font>
      <sz val="11"/>
      <color theme="1"/>
      <name val="Calibri"/>
      <family val="2"/>
      <scheme val="minor"/>
    </font>
    <font>
      <sz val="8"/>
      <color theme="1"/>
      <name val="Arial"/>
      <family val="2"/>
    </font>
    <font>
      <b/>
      <sz val="8"/>
      <color theme="1"/>
      <name val="Arial"/>
      <family val="2"/>
    </font>
    <font>
      <vertAlign val="superscript"/>
      <sz val="8"/>
      <color indexed="8"/>
      <name val="Arial"/>
      <family val="2"/>
    </font>
    <font>
      <sz val="11"/>
      <color theme="0"/>
      <name val="Calibri"/>
      <family val="2"/>
      <scheme val="minor"/>
    </font>
    <font>
      <u/>
      <sz val="10"/>
      <color indexed="12"/>
      <name val="Arial"/>
      <family val="2"/>
      <charset val="161"/>
    </font>
    <font>
      <sz val="10"/>
      <name val="Arial"/>
      <family val="2"/>
      <charset val="161"/>
    </font>
    <font>
      <b/>
      <i/>
      <sz val="10"/>
      <name val="MS Sans Serif"/>
      <family val="2"/>
    </font>
    <font>
      <sz val="10"/>
      <name val="Helv"/>
    </font>
    <font>
      <sz val="8"/>
      <name val="MS Sans Serif"/>
      <family val="2"/>
    </font>
    <font>
      <sz val="11"/>
      <color theme="1"/>
      <name val="Arial"/>
      <family val="2"/>
    </font>
    <font>
      <u/>
      <sz val="10"/>
      <color rgb="FF0000FF"/>
      <name val="Arial"/>
      <family val="2"/>
    </font>
    <font>
      <sz val="12"/>
      <color rgb="FF000000"/>
      <name val="Calibri"/>
      <family val="2"/>
    </font>
    <font>
      <b/>
      <i/>
      <sz val="16"/>
      <color theme="1"/>
      <name val="Arial"/>
      <family val="2"/>
    </font>
    <font>
      <sz val="11"/>
      <color indexed="8"/>
      <name val="Calibri"/>
      <family val="2"/>
    </font>
    <font>
      <b/>
      <i/>
      <u/>
      <sz val="11"/>
      <color theme="1"/>
      <name val="Arial"/>
      <family val="2"/>
    </font>
    <font>
      <b/>
      <i/>
      <sz val="10"/>
      <color indexed="9"/>
      <name val="Helv"/>
    </font>
    <font>
      <b/>
      <sz val="10"/>
      <name val="MS Sans Serif"/>
      <family val="2"/>
    </font>
    <font>
      <sz val="10"/>
      <name val="Arial"/>
      <family val="2"/>
    </font>
    <font>
      <sz val="10"/>
      <name val="Arial"/>
    </font>
  </fonts>
  <fills count="26">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solid">
        <fgColor indexed="52"/>
        <bgColor indexed="64"/>
      </patternFill>
    </fill>
    <fill>
      <patternFill patternType="solid">
        <fgColor indexed="9"/>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FFC000"/>
        <bgColor indexed="64"/>
      </patternFill>
    </fill>
    <fill>
      <patternFill patternType="solid">
        <fgColor rgb="FFFFFFCC"/>
      </patternFill>
    </fill>
    <fill>
      <patternFill patternType="solid">
        <fgColor theme="7"/>
      </patternFill>
    </fill>
    <fill>
      <patternFill patternType="lightGray">
        <fgColor indexed="13"/>
      </patternFill>
    </fill>
    <fill>
      <patternFill patternType="solid">
        <fgColor indexed="15"/>
      </patternFill>
    </fill>
    <fill>
      <patternFill patternType="solid">
        <fgColor rgb="FFFF0000"/>
        <bgColor rgb="FFFF0000"/>
      </patternFill>
    </fill>
    <fill>
      <patternFill patternType="solid">
        <fgColor indexed="18"/>
      </patternFill>
    </fill>
    <fill>
      <patternFill patternType="mediumGray">
        <fgColor indexed="10"/>
      </patternFill>
    </fill>
    <fill>
      <patternFill patternType="lightGray">
        <fgColor indexed="11"/>
        <bgColor indexed="9"/>
      </patternFill>
    </fill>
    <fill>
      <patternFill patternType="solid">
        <fgColor rgb="FFFF0000"/>
        <bgColor indexed="64"/>
      </patternFill>
    </fill>
  </fills>
  <borders count="12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diagonal/>
    </border>
    <border>
      <left/>
      <right/>
      <top style="thin">
        <color auto="1"/>
      </top>
      <bottom/>
      <diagonal/>
    </border>
    <border>
      <left/>
      <right style="double">
        <color auto="1"/>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dotted">
        <color auto="1"/>
      </top>
      <bottom style="dotted">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bottom style="dotted">
        <color auto="1"/>
      </bottom>
      <diagonal/>
    </border>
    <border>
      <left style="thin">
        <color auto="1"/>
      </left>
      <right style="thin">
        <color auto="1"/>
      </right>
      <top style="dotted">
        <color auto="1"/>
      </top>
      <bottom/>
      <diagonal/>
    </border>
    <border>
      <left/>
      <right style="medium">
        <color auto="1"/>
      </right>
      <top/>
      <bottom style="medium">
        <color auto="1"/>
      </bottom>
      <diagonal/>
    </border>
    <border>
      <left/>
      <right style="thin">
        <color auto="1"/>
      </right>
      <top/>
      <bottom/>
      <diagonal/>
    </border>
    <border>
      <left style="thin">
        <color auto="1"/>
      </left>
      <right/>
      <top style="thin">
        <color auto="1"/>
      </top>
      <bottom/>
      <diagonal/>
    </border>
    <border>
      <left/>
      <right/>
      <top/>
      <bottom style="medium">
        <color auto="1"/>
      </bottom>
      <diagonal/>
    </border>
    <border>
      <left/>
      <right/>
      <top style="dotted">
        <color auto="1"/>
      </top>
      <bottom style="dotted">
        <color auto="1"/>
      </bottom>
      <diagonal/>
    </border>
    <border>
      <left/>
      <right/>
      <top style="dotted">
        <color auto="1"/>
      </top>
      <bottom style="thin">
        <color auto="1"/>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medium">
        <color auto="1"/>
      </right>
      <top/>
      <bottom style="thin">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style="thin">
        <color auto="1"/>
      </left>
      <right/>
      <top style="dotted">
        <color auto="1"/>
      </top>
      <bottom/>
      <diagonal/>
    </border>
    <border>
      <left style="thin">
        <color auto="1"/>
      </left>
      <right/>
      <top style="dotted">
        <color auto="1"/>
      </top>
      <bottom style="thin">
        <color auto="1"/>
      </bottom>
      <diagonal/>
    </border>
    <border>
      <left/>
      <right/>
      <top style="thin">
        <color auto="1"/>
      </top>
      <bottom style="dotted">
        <color auto="1"/>
      </bottom>
      <diagonal/>
    </border>
    <border>
      <left/>
      <right/>
      <top style="dotted">
        <color auto="1"/>
      </top>
      <bottom/>
      <diagonal/>
    </border>
    <border>
      <left/>
      <right style="thin">
        <color auto="1"/>
      </right>
      <top style="thin">
        <color auto="1"/>
      </top>
      <bottom style="dotted">
        <color auto="1"/>
      </bottom>
      <diagonal/>
    </border>
    <border>
      <left/>
      <right style="thin">
        <color auto="1"/>
      </right>
      <top style="dotted">
        <color auto="1"/>
      </top>
      <bottom style="dotted">
        <color auto="1"/>
      </bottom>
      <diagonal/>
    </border>
    <border>
      <left/>
      <right style="thin">
        <color auto="1"/>
      </right>
      <top style="dotted">
        <color auto="1"/>
      </top>
      <bottom/>
      <diagonal/>
    </border>
    <border>
      <left/>
      <right style="thin">
        <color auto="1"/>
      </right>
      <top style="dotted">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dotted">
        <color auto="1"/>
      </bottom>
      <diagonal/>
    </border>
    <border>
      <left/>
      <right style="thin">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thin">
        <color auto="1"/>
      </top>
      <bottom style="dotted">
        <color auto="1"/>
      </bottom>
      <diagonal/>
    </border>
    <border>
      <left/>
      <right style="medium">
        <color auto="1"/>
      </right>
      <top style="thin">
        <color auto="1"/>
      </top>
      <bottom style="dotted">
        <color auto="1"/>
      </bottom>
      <diagonal/>
    </border>
    <border>
      <left style="medium">
        <color auto="1"/>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style="dotted">
        <color auto="1"/>
      </top>
      <bottom/>
      <diagonal/>
    </border>
    <border>
      <left/>
      <right style="medium">
        <color auto="1"/>
      </right>
      <top style="dotted">
        <color auto="1"/>
      </top>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medium">
        <color auto="1"/>
      </left>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thin">
        <color auto="1"/>
      </right>
      <top/>
      <bottom/>
      <diagonal/>
    </border>
    <border>
      <left style="medium">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diagonal/>
    </border>
    <border>
      <left style="thin">
        <color auto="1"/>
      </left>
      <right style="medium">
        <color auto="1"/>
      </right>
      <top style="dotted">
        <color auto="1"/>
      </top>
      <bottom/>
      <diagonal/>
    </border>
    <border>
      <left style="medium">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dotted">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right style="thin">
        <color auto="1"/>
      </right>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top style="thin">
        <color auto="1"/>
      </top>
      <bottom style="thin">
        <color auto="1"/>
      </bottom>
      <diagonal/>
    </border>
    <border>
      <left/>
      <right style="thin">
        <color auto="1"/>
      </right>
      <top style="thin">
        <color auto="1"/>
      </top>
      <bottom/>
      <diagonal/>
    </border>
    <border>
      <left style="double">
        <color auto="1"/>
      </left>
      <right/>
      <top style="thin">
        <color auto="1"/>
      </top>
      <bottom style="thin">
        <color auto="1"/>
      </bottom>
      <diagonal/>
    </border>
    <border>
      <left/>
      <right/>
      <top style="thin">
        <color auto="1"/>
      </top>
      <bottom/>
      <diagonal/>
    </border>
    <border>
      <left style="double">
        <color auto="1"/>
      </left>
      <right style="medium">
        <color auto="1"/>
      </right>
      <top style="thin">
        <color auto="1"/>
      </top>
      <bottom style="thin">
        <color auto="1"/>
      </bottom>
      <diagonal/>
    </border>
    <border>
      <left style="double">
        <color auto="1"/>
      </left>
      <right style="medium">
        <color auto="1"/>
      </right>
      <top style="medium">
        <color auto="1"/>
      </top>
      <bottom style="medium">
        <color auto="1"/>
      </bottom>
      <diagonal/>
    </border>
    <border>
      <left/>
      <right style="double">
        <color auto="1"/>
      </right>
      <top style="thin">
        <color auto="1"/>
      </top>
      <bottom style="medium">
        <color indexed="64"/>
      </bottom>
      <diagonal/>
    </border>
    <border>
      <left style="double">
        <color auto="1"/>
      </left>
      <right/>
      <top style="thin">
        <color auto="1"/>
      </top>
      <bottom style="medium">
        <color indexed="64"/>
      </bottom>
      <diagonal/>
    </border>
    <border>
      <left style="thin">
        <color auto="1"/>
      </left>
      <right/>
      <top/>
      <bottom style="medium">
        <color indexed="64"/>
      </bottom>
      <diagonal/>
    </border>
    <border>
      <left/>
      <right style="double">
        <color auto="1"/>
      </right>
      <top/>
      <bottom style="medium">
        <color indexed="64"/>
      </bottom>
      <diagonal/>
    </border>
    <border>
      <left style="double">
        <color auto="1"/>
      </left>
      <right/>
      <top style="medium">
        <color indexed="64"/>
      </top>
      <bottom style="thin">
        <color auto="1"/>
      </bottom>
      <diagonal/>
    </border>
    <border>
      <left/>
      <right style="double">
        <color auto="1"/>
      </right>
      <top style="medium">
        <color indexed="64"/>
      </top>
      <bottom style="thin">
        <color auto="1"/>
      </bottom>
      <diagonal/>
    </border>
    <border>
      <left style="double">
        <color auto="1"/>
      </left>
      <right style="medium">
        <color indexed="64"/>
      </right>
      <top style="thin">
        <color auto="1"/>
      </top>
      <bottom style="medium">
        <color indexed="64"/>
      </bottom>
      <diagonal/>
    </border>
  </borders>
  <cellStyleXfs count="90">
    <xf numFmtId="0" fontId="0" fillId="0" borderId="0"/>
    <xf numFmtId="0" fontId="8" fillId="0" borderId="0" applyNumberFormat="0" applyFill="0" applyBorder="0" applyAlignment="0" applyProtection="0">
      <alignment vertical="top"/>
      <protection locked="0"/>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0"/>
    <xf numFmtId="0" fontId="8" fillId="0" borderId="0" applyNumberFormat="0" applyFill="0" applyBorder="0" applyAlignment="0" applyProtection="0">
      <alignment vertical="top"/>
      <protection locked="0"/>
    </xf>
    <xf numFmtId="0" fontId="15" fillId="0" borderId="0"/>
    <xf numFmtId="0" fontId="15" fillId="0" borderId="0"/>
    <xf numFmtId="9"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 fillId="0" borderId="0"/>
    <xf numFmtId="43" fontId="3" fillId="0" borderId="0" applyFont="0" applyFill="0" applyBorder="0" applyAlignment="0" applyProtection="0"/>
    <xf numFmtId="0" fontId="20" fillId="18" borderId="0" applyNumberFormat="0" applyBorder="0" applyAlignment="0" applyProtection="0"/>
    <xf numFmtId="164"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15" fillId="0" borderId="0"/>
    <xf numFmtId="0" fontId="15" fillId="0" borderId="0"/>
    <xf numFmtId="0" fontId="23" fillId="19" borderId="23"/>
    <xf numFmtId="0" fontId="24" fillId="20" borderId="23"/>
    <xf numFmtId="0" fontId="25" fillId="0" borderId="0"/>
    <xf numFmtId="0" fontId="26" fillId="21" borderId="0"/>
    <xf numFmtId="0" fontId="27" fillId="0" borderId="0"/>
    <xf numFmtId="0" fontId="28" fillId="0" borderId="0"/>
    <xf numFmtId="0" fontId="29" fillId="0" borderId="0">
      <alignment horizontal="center"/>
    </xf>
    <xf numFmtId="0" fontId="29" fillId="0" borderId="0">
      <alignment horizontal="center" textRotation="90"/>
    </xf>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30" fillId="17" borderId="1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31" fillId="0" borderId="0"/>
    <xf numFmtId="171" fontId="31" fillId="0" borderId="0"/>
    <xf numFmtId="0" fontId="32" fillId="22" borderId="41"/>
    <xf numFmtId="0" fontId="33" fillId="23" borderId="0"/>
    <xf numFmtId="0" fontId="24" fillId="24" borderId="4" applyProtection="0"/>
    <xf numFmtId="0" fontId="2" fillId="0" borderId="0"/>
    <xf numFmtId="0" fontId="1" fillId="0" borderId="0"/>
    <xf numFmtId="44" fontId="34" fillId="0" borderId="0" applyFont="0" applyFill="0" applyBorder="0" applyAlignment="0" applyProtection="0"/>
    <xf numFmtId="0" fontId="14" fillId="0" borderId="0" applyNumberFormat="0" applyFill="0" applyBorder="0" applyAlignment="0" applyProtection="0"/>
    <xf numFmtId="43" fontId="35" fillId="0" borderId="0" applyFont="0" applyFill="0" applyBorder="0" applyAlignment="0" applyProtection="0"/>
  </cellStyleXfs>
  <cellXfs count="535">
    <xf numFmtId="0" fontId="0" fillId="0" borderId="0" xfId="0"/>
    <xf numFmtId="0" fontId="4" fillId="0" borderId="0" xfId="0" applyFont="1" applyAlignment="1" applyProtection="1">
      <alignment horizontal="center" vertical="center"/>
      <protection hidden="1"/>
    </xf>
    <xf numFmtId="0" fontId="4" fillId="0" borderId="2" xfId="0" applyFont="1" applyFill="1" applyBorder="1" applyAlignment="1" applyProtection="1">
      <alignment horizontal="left" vertical="center" wrapText="1"/>
      <protection hidden="1"/>
    </xf>
    <xf numFmtId="0" fontId="4" fillId="0" borderId="2" xfId="0" quotePrefix="1" applyFont="1" applyBorder="1" applyAlignment="1" applyProtection="1">
      <alignment horizontal="center" vertical="center"/>
      <protection hidden="1"/>
    </xf>
    <xf numFmtId="0" fontId="4" fillId="0" borderId="2" xfId="0" applyFont="1" applyBorder="1" applyAlignment="1" applyProtection="1">
      <alignment vertical="center" wrapText="1"/>
      <protection hidden="1"/>
    </xf>
    <xf numFmtId="0" fontId="4" fillId="0" borderId="0" xfId="0" applyFont="1" applyAlignment="1" applyProtection="1">
      <alignment vertical="center"/>
      <protection hidden="1"/>
    </xf>
    <xf numFmtId="0" fontId="4" fillId="0" borderId="3" xfId="0" quotePrefix="1" applyFont="1" applyBorder="1" applyAlignment="1" applyProtection="1">
      <alignment horizontal="center" vertical="center"/>
      <protection hidden="1"/>
    </xf>
    <xf numFmtId="0" fontId="4" fillId="0" borderId="5" xfId="0" applyFont="1" applyFill="1" applyBorder="1" applyAlignment="1" applyProtection="1">
      <alignment vertical="center" wrapText="1"/>
      <protection hidden="1"/>
    </xf>
    <xf numFmtId="3" fontId="4" fillId="6" borderId="1" xfId="0" applyNumberFormat="1" applyFont="1" applyFill="1" applyBorder="1" applyAlignment="1" applyProtection="1">
      <alignment vertical="center"/>
      <protection hidden="1"/>
    </xf>
    <xf numFmtId="0" fontId="11" fillId="0" borderId="0" xfId="0" applyFont="1" applyAlignment="1" applyProtection="1">
      <alignment vertical="center"/>
      <protection hidden="1"/>
    </xf>
    <xf numFmtId="0" fontId="4" fillId="0" borderId="0" xfId="0" applyFont="1" applyAlignment="1" applyProtection="1">
      <alignment vertical="center" wrapText="1"/>
      <protection hidden="1"/>
    </xf>
    <xf numFmtId="0" fontId="5" fillId="0" borderId="0" xfId="0" applyFont="1" applyAlignment="1" applyProtection="1">
      <alignment vertical="center"/>
      <protection hidden="1"/>
    </xf>
    <xf numFmtId="0" fontId="4" fillId="2" borderId="9" xfId="0" applyFont="1" applyFill="1" applyBorder="1" applyAlignment="1" applyProtection="1">
      <alignment horizontal="justify" vertical="center" wrapText="1"/>
      <protection hidden="1"/>
    </xf>
    <xf numFmtId="0" fontId="4" fillId="0" borderId="0" xfId="0" applyFont="1" applyBorder="1" applyAlignment="1" applyProtection="1">
      <alignment vertical="center"/>
      <protection hidden="1"/>
    </xf>
    <xf numFmtId="0" fontId="6" fillId="0" borderId="4" xfId="0" applyFont="1" applyBorder="1" applyAlignment="1" applyProtection="1">
      <alignment horizontal="justify" vertical="center" wrapText="1"/>
      <protection hidden="1"/>
    </xf>
    <xf numFmtId="0" fontId="4" fillId="0" borderId="10" xfId="0" applyFont="1" applyBorder="1" applyAlignment="1" applyProtection="1">
      <alignment vertical="center"/>
      <protection hidden="1"/>
    </xf>
    <xf numFmtId="0" fontId="6" fillId="0" borderId="11" xfId="0" applyFont="1" applyBorder="1" applyAlignment="1" applyProtection="1">
      <alignment horizontal="justify" vertical="center" wrapText="1"/>
      <protection hidden="1"/>
    </xf>
    <xf numFmtId="0" fontId="6" fillId="0" borderId="12" xfId="0" applyFont="1" applyBorder="1" applyAlignment="1" applyProtection="1">
      <alignment horizontal="justify" vertical="center" wrapText="1"/>
      <protection hidden="1"/>
    </xf>
    <xf numFmtId="0" fontId="6" fillId="0" borderId="13" xfId="0" applyFont="1" applyBorder="1" applyAlignment="1" applyProtection="1">
      <alignment horizontal="justify" vertical="center" wrapText="1"/>
      <protection hidden="1"/>
    </xf>
    <xf numFmtId="0" fontId="4" fillId="0" borderId="11" xfId="0" applyFont="1" applyBorder="1" applyAlignment="1" applyProtection="1">
      <alignment horizontal="justify" vertical="center" wrapText="1"/>
      <protection hidden="1"/>
    </xf>
    <xf numFmtId="0" fontId="6" fillId="0" borderId="14" xfId="0" applyFont="1" applyBorder="1" applyAlignment="1" applyProtection="1">
      <alignment horizontal="justify" vertical="center" wrapText="1"/>
      <protection hidden="1"/>
    </xf>
    <xf numFmtId="0" fontId="4" fillId="0" borderId="13" xfId="0" applyFont="1" applyBorder="1" applyAlignment="1" applyProtection="1">
      <alignment horizontal="justify" vertical="center" wrapText="1"/>
      <protection hidden="1"/>
    </xf>
    <xf numFmtId="0" fontId="4" fillId="0" borderId="14" xfId="0" applyFont="1" applyBorder="1" applyAlignment="1" applyProtection="1">
      <alignment horizontal="justify" vertical="center" wrapText="1"/>
      <protection hidden="1"/>
    </xf>
    <xf numFmtId="0" fontId="4" fillId="2" borderId="9" xfId="0" applyFont="1" applyFill="1" applyBorder="1" applyAlignment="1" applyProtection="1">
      <alignment vertical="center" wrapText="1"/>
      <protection hidden="1"/>
    </xf>
    <xf numFmtId="0" fontId="6" fillId="0" borderId="15" xfId="0" applyFont="1" applyBorder="1" applyAlignment="1" applyProtection="1">
      <alignment horizontal="justify" vertical="center" wrapText="1"/>
      <protection hidden="1"/>
    </xf>
    <xf numFmtId="0" fontId="6" fillId="0" borderId="16" xfId="0" applyFont="1" applyBorder="1" applyAlignment="1" applyProtection="1">
      <alignment horizontal="justify" vertical="center" wrapText="1"/>
      <protection hidden="1"/>
    </xf>
    <xf numFmtId="0" fontId="4" fillId="2" borderId="0" xfId="0" applyFont="1" applyFill="1" applyBorder="1" applyAlignment="1" applyProtection="1">
      <alignment vertical="center" wrapText="1"/>
      <protection hidden="1"/>
    </xf>
    <xf numFmtId="0" fontId="6" fillId="0" borderId="1" xfId="0" applyFont="1" applyBorder="1" applyAlignment="1" applyProtection="1">
      <alignment horizontal="justify" vertical="center" wrapText="1"/>
      <protection hidden="1"/>
    </xf>
    <xf numFmtId="0" fontId="6" fillId="0" borderId="19" xfId="0" applyFont="1" applyBorder="1" applyAlignment="1" applyProtection="1">
      <alignment horizontal="justify" vertical="center" wrapText="1"/>
      <protection hidden="1"/>
    </xf>
    <xf numFmtId="0" fontId="6" fillId="0" borderId="32" xfId="0" applyFont="1" applyBorder="1" applyAlignment="1" applyProtection="1">
      <alignment horizontal="justify" vertical="center" wrapText="1"/>
      <protection hidden="1"/>
    </xf>
    <xf numFmtId="0" fontId="6" fillId="0" borderId="25" xfId="0" applyFont="1" applyBorder="1" applyAlignment="1" applyProtection="1">
      <alignment horizontal="justify" vertical="center" wrapText="1"/>
      <protection hidden="1"/>
    </xf>
    <xf numFmtId="0" fontId="6" fillId="0" borderId="31" xfId="0" applyFont="1" applyBorder="1" applyAlignment="1" applyProtection="1">
      <alignment horizontal="justify" vertical="center" wrapText="1"/>
      <protection hidden="1"/>
    </xf>
    <xf numFmtId="0" fontId="4" fillId="0" borderId="32" xfId="0" applyFont="1" applyBorder="1" applyAlignment="1" applyProtection="1">
      <alignment horizontal="justify" vertical="center" wrapText="1"/>
      <protection hidden="1"/>
    </xf>
    <xf numFmtId="0" fontId="6" fillId="0" borderId="34" xfId="0" applyFont="1" applyBorder="1" applyAlignment="1" applyProtection="1">
      <alignment horizontal="justify" vertical="center" wrapText="1"/>
      <protection hidden="1"/>
    </xf>
    <xf numFmtId="0" fontId="4" fillId="0" borderId="31" xfId="0" applyFont="1" applyBorder="1" applyAlignment="1" applyProtection="1">
      <alignment horizontal="justify" vertical="center" wrapText="1"/>
      <protection hidden="1"/>
    </xf>
    <xf numFmtId="0" fontId="4" fillId="0" borderId="34" xfId="0" applyFont="1" applyBorder="1" applyAlignment="1" applyProtection="1">
      <alignment horizontal="justify" vertical="center" wrapText="1"/>
      <protection hidden="1"/>
    </xf>
    <xf numFmtId="0" fontId="6" fillId="0" borderId="46" xfId="0" applyFont="1" applyBorder="1" applyAlignment="1" applyProtection="1">
      <alignment horizontal="justify" vertical="center" wrapText="1"/>
      <protection hidden="1"/>
    </xf>
    <xf numFmtId="0" fontId="4" fillId="0" borderId="33" xfId="0" applyFont="1" applyBorder="1" applyAlignment="1" applyProtection="1">
      <alignment horizontal="justify" vertical="center" wrapText="1"/>
      <protection hidden="1"/>
    </xf>
    <xf numFmtId="0" fontId="6" fillId="0" borderId="33" xfId="0" applyFont="1" applyBorder="1" applyAlignment="1" applyProtection="1">
      <alignment horizontal="justify" vertical="center" wrapText="1"/>
      <protection hidden="1"/>
    </xf>
    <xf numFmtId="0" fontId="6" fillId="0" borderId="33" xfId="0" applyFont="1" applyBorder="1" applyAlignment="1" applyProtection="1">
      <alignment horizontal="left" vertical="center" wrapText="1"/>
      <protection hidden="1"/>
    </xf>
    <xf numFmtId="0" fontId="4" fillId="2" borderId="9" xfId="0" applyFont="1" applyFill="1" applyBorder="1" applyAlignment="1" applyProtection="1">
      <alignment vertical="center"/>
      <protection hidden="1"/>
    </xf>
    <xf numFmtId="0" fontId="4" fillId="2" borderId="28" xfId="0" applyFont="1" applyFill="1" applyBorder="1" applyAlignment="1" applyProtection="1">
      <alignment horizontal="justify" vertical="center" wrapText="1"/>
      <protection hidden="1"/>
    </xf>
    <xf numFmtId="0" fontId="4" fillId="0" borderId="51" xfId="0" applyFont="1" applyBorder="1" applyAlignment="1" applyProtection="1">
      <alignment horizontal="justify" vertical="center" wrapText="1"/>
      <protection hidden="1"/>
    </xf>
    <xf numFmtId="0" fontId="4" fillId="2" borderId="49" xfId="0" applyFont="1" applyFill="1" applyBorder="1" applyAlignment="1" applyProtection="1">
      <alignment vertical="center" wrapText="1"/>
      <protection hidden="1"/>
    </xf>
    <xf numFmtId="165" fontId="4" fillId="5" borderId="66" xfId="0" applyNumberFormat="1" applyFont="1" applyFill="1" applyBorder="1" applyAlignment="1" applyProtection="1">
      <alignment horizontal="right" vertical="center"/>
      <protection hidden="1"/>
    </xf>
    <xf numFmtId="0" fontId="4" fillId="2" borderId="79" xfId="0" applyFont="1" applyFill="1" applyBorder="1" applyAlignment="1" applyProtection="1">
      <alignment vertical="center"/>
      <protection hidden="1"/>
    </xf>
    <xf numFmtId="0" fontId="4" fillId="2" borderId="79" xfId="0" applyFont="1" applyFill="1" applyBorder="1" applyAlignment="1" applyProtection="1">
      <alignment horizontal="center" vertical="center"/>
      <protection hidden="1"/>
    </xf>
    <xf numFmtId="0" fontId="4" fillId="2" borderId="79" xfId="0" applyFont="1" applyFill="1" applyBorder="1" applyAlignment="1" applyProtection="1">
      <alignment vertical="center" wrapText="1"/>
      <protection hidden="1"/>
    </xf>
    <xf numFmtId="0" fontId="4" fillId="2" borderId="0" xfId="0" quotePrefix="1" applyFont="1" applyFill="1" applyBorder="1" applyAlignment="1" applyProtection="1">
      <alignment horizontal="center" vertical="center"/>
      <protection hidden="1"/>
    </xf>
    <xf numFmtId="0" fontId="4" fillId="2" borderId="80" xfId="0" applyFont="1" applyFill="1" applyBorder="1" applyAlignment="1" applyProtection="1">
      <alignment horizontal="right" vertical="center"/>
      <protection hidden="1"/>
    </xf>
    <xf numFmtId="0" fontId="5" fillId="4" borderId="82" xfId="0" applyFont="1" applyFill="1" applyBorder="1" applyAlignment="1" applyProtection="1">
      <alignment horizontal="center" vertical="center"/>
      <protection hidden="1"/>
    </xf>
    <xf numFmtId="0" fontId="4" fillId="8" borderId="67" xfId="0" applyFont="1" applyFill="1" applyBorder="1" applyAlignment="1" applyProtection="1">
      <alignment horizontal="center" vertical="center" wrapText="1"/>
      <protection hidden="1"/>
    </xf>
    <xf numFmtId="0" fontId="4" fillId="12" borderId="84" xfId="0" applyFont="1" applyFill="1" applyBorder="1" applyAlignment="1" applyProtection="1">
      <alignment horizontal="center" vertical="center" wrapText="1"/>
      <protection hidden="1"/>
    </xf>
    <xf numFmtId="0" fontId="4" fillId="12" borderId="84" xfId="0" applyFont="1" applyFill="1" applyBorder="1" applyAlignment="1" applyProtection="1">
      <alignment horizontal="left" vertical="center" wrapText="1"/>
      <protection hidden="1"/>
    </xf>
    <xf numFmtId="0" fontId="4" fillId="12" borderId="85" xfId="0" applyFont="1" applyFill="1" applyBorder="1" applyAlignment="1" applyProtection="1">
      <alignment horizontal="left" vertical="center" wrapText="1"/>
      <protection hidden="1"/>
    </xf>
    <xf numFmtId="0" fontId="4" fillId="9" borderId="84" xfId="0" applyFont="1" applyFill="1" applyBorder="1" applyAlignment="1" applyProtection="1">
      <alignment horizontal="center" vertical="center" wrapText="1"/>
      <protection hidden="1"/>
    </xf>
    <xf numFmtId="0" fontId="4" fillId="9" borderId="84" xfId="0" applyFont="1" applyFill="1" applyBorder="1" applyAlignment="1" applyProtection="1">
      <alignment horizontal="left" vertical="center" wrapText="1"/>
      <protection hidden="1"/>
    </xf>
    <xf numFmtId="0" fontId="4" fillId="9" borderId="85" xfId="0" applyFont="1" applyFill="1" applyBorder="1" applyAlignment="1" applyProtection="1">
      <alignment horizontal="left" vertical="center" wrapText="1"/>
      <protection hidden="1"/>
    </xf>
    <xf numFmtId="0" fontId="4" fillId="10" borderId="84" xfId="0" applyFont="1" applyFill="1" applyBorder="1" applyAlignment="1" applyProtection="1">
      <alignment horizontal="center" vertical="center" wrapText="1"/>
      <protection hidden="1"/>
    </xf>
    <xf numFmtId="0" fontId="4" fillId="10" borderId="84" xfId="0" applyFont="1" applyFill="1" applyBorder="1" applyAlignment="1" applyProtection="1">
      <alignment horizontal="left" vertical="center" wrapText="1"/>
      <protection hidden="1"/>
    </xf>
    <xf numFmtId="0" fontId="4" fillId="10" borderId="85" xfId="0" applyFont="1" applyFill="1" applyBorder="1" applyAlignment="1" applyProtection="1">
      <alignment horizontal="left" vertical="center" wrapText="1"/>
      <protection hidden="1"/>
    </xf>
    <xf numFmtId="0" fontId="5" fillId="11" borderId="0" xfId="0" applyFont="1" applyFill="1" applyBorder="1" applyAlignment="1" applyProtection="1">
      <alignment vertical="center"/>
      <protection hidden="1"/>
    </xf>
    <xf numFmtId="0" fontId="5" fillId="11" borderId="78" xfId="0" applyFont="1" applyFill="1" applyBorder="1" applyAlignment="1" applyProtection="1">
      <alignment vertical="center"/>
      <protection hidden="1"/>
    </xf>
    <xf numFmtId="0" fontId="6" fillId="0" borderId="83" xfId="0" applyFont="1" applyBorder="1" applyAlignment="1" applyProtection="1">
      <alignment horizontal="justify" vertical="center" wrapText="1"/>
      <protection hidden="1"/>
    </xf>
    <xf numFmtId="0" fontId="6" fillId="0" borderId="72" xfId="0" applyFont="1" applyBorder="1" applyAlignment="1" applyProtection="1">
      <alignment horizontal="justify" vertical="center" wrapText="1"/>
      <protection hidden="1"/>
    </xf>
    <xf numFmtId="0" fontId="6" fillId="0" borderId="63" xfId="0" applyFont="1" applyBorder="1" applyAlignment="1" applyProtection="1">
      <alignment horizontal="justify" vertical="center" wrapText="1"/>
      <protection hidden="1"/>
    </xf>
    <xf numFmtId="0" fontId="6" fillId="0" borderId="70" xfId="0" applyFont="1" applyBorder="1" applyAlignment="1" applyProtection="1">
      <alignment horizontal="justify" vertical="center" wrapText="1"/>
      <protection hidden="1"/>
    </xf>
    <xf numFmtId="0" fontId="6" fillId="0" borderId="76" xfId="0" applyFont="1" applyBorder="1" applyAlignment="1" applyProtection="1">
      <alignment horizontal="justify" vertical="center" wrapText="1"/>
      <protection hidden="1"/>
    </xf>
    <xf numFmtId="0" fontId="4" fillId="0" borderId="70" xfId="0" applyFont="1" applyBorder="1" applyAlignment="1" applyProtection="1">
      <alignment horizontal="justify" vertical="center" wrapText="1"/>
      <protection hidden="1"/>
    </xf>
    <xf numFmtId="0" fontId="4" fillId="0" borderId="72" xfId="0" applyFont="1" applyBorder="1" applyAlignment="1" applyProtection="1">
      <alignment horizontal="justify" vertical="center" wrapText="1"/>
      <protection hidden="1"/>
    </xf>
    <xf numFmtId="0" fontId="6" fillId="0" borderId="65" xfId="0" applyFont="1" applyBorder="1" applyAlignment="1" applyProtection="1">
      <alignment horizontal="left" vertical="center" wrapText="1"/>
      <protection hidden="1"/>
    </xf>
    <xf numFmtId="0" fontId="6" fillId="0" borderId="70" xfId="0" applyFont="1" applyBorder="1" applyAlignment="1" applyProtection="1">
      <alignment horizontal="left" vertical="center" wrapText="1"/>
      <protection hidden="1"/>
    </xf>
    <xf numFmtId="0" fontId="6" fillId="0" borderId="72" xfId="0" applyFont="1" applyBorder="1" applyAlignment="1" applyProtection="1">
      <alignment horizontal="left" vertical="center" wrapText="1"/>
      <protection hidden="1"/>
    </xf>
    <xf numFmtId="0" fontId="6" fillId="0" borderId="76" xfId="0" applyFont="1" applyBorder="1" applyAlignment="1" applyProtection="1">
      <alignment horizontal="left" vertical="center" wrapText="1"/>
      <protection hidden="1"/>
    </xf>
    <xf numFmtId="0" fontId="6" fillId="0" borderId="90" xfId="0" applyFont="1" applyBorder="1" applyAlignment="1" applyProtection="1">
      <alignment horizontal="justify" vertical="center" wrapText="1"/>
      <protection hidden="1"/>
    </xf>
    <xf numFmtId="0" fontId="4" fillId="0" borderId="76" xfId="0" applyFont="1" applyBorder="1" applyAlignment="1" applyProtection="1">
      <alignment horizontal="justify" vertical="center" wrapText="1"/>
      <protection hidden="1"/>
    </xf>
    <xf numFmtId="0" fontId="6" fillId="0" borderId="65" xfId="0" applyFont="1" applyBorder="1" applyAlignment="1" applyProtection="1">
      <alignment horizontal="justify" vertical="center" wrapText="1"/>
      <protection hidden="1"/>
    </xf>
    <xf numFmtId="0" fontId="6" fillId="0" borderId="74" xfId="0" applyFont="1" applyBorder="1" applyAlignment="1" applyProtection="1">
      <alignment horizontal="justify" vertical="center" wrapText="1"/>
      <protection hidden="1"/>
    </xf>
    <xf numFmtId="0" fontId="4" fillId="2" borderId="79" xfId="0" applyFont="1" applyFill="1" applyBorder="1" applyAlignment="1" applyProtection="1">
      <alignment horizontal="justify" vertical="center" wrapText="1"/>
      <protection hidden="1"/>
    </xf>
    <xf numFmtId="0" fontId="5" fillId="2" borderId="79" xfId="0" applyFont="1" applyFill="1" applyBorder="1" applyAlignment="1" applyProtection="1">
      <alignment vertical="center" wrapText="1"/>
      <protection hidden="1"/>
    </xf>
    <xf numFmtId="0" fontId="5" fillId="11" borderId="84" xfId="0" applyFont="1" applyFill="1" applyBorder="1" applyAlignment="1" applyProtection="1">
      <alignment vertical="center"/>
      <protection hidden="1"/>
    </xf>
    <xf numFmtId="0" fontId="4" fillId="11" borderId="84" xfId="0" applyFont="1" applyFill="1" applyBorder="1" applyAlignment="1" applyProtection="1">
      <alignment horizontal="center" vertical="center" wrapText="1"/>
      <protection hidden="1"/>
    </xf>
    <xf numFmtId="0" fontId="4" fillId="11" borderId="85" xfId="0" applyFont="1" applyFill="1" applyBorder="1" applyAlignment="1" applyProtection="1">
      <alignment horizontal="center" vertical="center" wrapText="1"/>
      <protection hidden="1"/>
    </xf>
    <xf numFmtId="0" fontId="4" fillId="0" borderId="63" xfId="0" applyFont="1" applyBorder="1" applyAlignment="1" applyProtection="1">
      <alignment horizontal="justify" vertical="center" wrapText="1"/>
      <protection hidden="1"/>
    </xf>
    <xf numFmtId="0" fontId="4" fillId="2" borderId="79" xfId="0" applyFont="1" applyFill="1" applyBorder="1" applyAlignment="1" applyProtection="1">
      <alignment horizontal="center" vertical="center" wrapText="1"/>
      <protection hidden="1"/>
    </xf>
    <xf numFmtId="0" fontId="6" fillId="0" borderId="69" xfId="0" applyFont="1" applyBorder="1" applyAlignment="1" applyProtection="1">
      <alignment horizontal="justify" vertical="center" wrapText="1"/>
      <protection hidden="1"/>
    </xf>
    <xf numFmtId="0" fontId="6" fillId="0" borderId="23" xfId="0" applyFont="1" applyBorder="1" applyAlignment="1" applyProtection="1">
      <alignment horizontal="justify" vertical="center" wrapText="1"/>
      <protection hidden="1"/>
    </xf>
    <xf numFmtId="0" fontId="6" fillId="0" borderId="68" xfId="0" applyFont="1" applyBorder="1" applyAlignment="1" applyProtection="1">
      <alignment horizontal="left" vertical="center" wrapText="1"/>
      <protection hidden="1"/>
    </xf>
    <xf numFmtId="166" fontId="4" fillId="4" borderId="0" xfId="0" applyNumberFormat="1" applyFont="1" applyFill="1" applyBorder="1" applyAlignment="1" applyProtection="1">
      <alignment horizontal="center" vertical="center"/>
      <protection locked="0" hidden="1"/>
    </xf>
    <xf numFmtId="0" fontId="4" fillId="0" borderId="49" xfId="0" quotePrefix="1" applyFont="1" applyFill="1" applyBorder="1" applyAlignment="1" applyProtection="1">
      <alignment horizontal="justify" vertical="center" wrapText="1"/>
      <protection hidden="1"/>
    </xf>
    <xf numFmtId="0" fontId="4" fillId="2" borderId="79" xfId="0" quotePrefix="1" applyFont="1" applyFill="1" applyBorder="1" applyAlignment="1" applyProtection="1">
      <alignment horizontal="justify" vertical="center" wrapText="1"/>
      <protection hidden="1"/>
    </xf>
    <xf numFmtId="0" fontId="5" fillId="2" borderId="79" xfId="0" applyFont="1" applyFill="1" applyBorder="1" applyAlignment="1" applyProtection="1">
      <alignment horizontal="center" vertical="center"/>
      <protection hidden="1"/>
    </xf>
    <xf numFmtId="0" fontId="5" fillId="2" borderId="79" xfId="0" applyFont="1" applyFill="1" applyBorder="1" applyAlignment="1" applyProtection="1">
      <alignment horizontal="center" vertical="center" wrapText="1"/>
      <protection hidden="1"/>
    </xf>
    <xf numFmtId="0" fontId="5" fillId="2" borderId="79" xfId="0" applyFont="1" applyFill="1" applyBorder="1" applyAlignment="1" applyProtection="1">
      <alignment horizontal="justify" vertical="center" wrapText="1"/>
      <protection hidden="1"/>
    </xf>
    <xf numFmtId="0" fontId="5" fillId="2" borderId="79" xfId="0" applyFont="1" applyFill="1" applyBorder="1" applyAlignment="1" applyProtection="1">
      <alignment vertical="center"/>
      <protection hidden="1"/>
    </xf>
    <xf numFmtId="0" fontId="4" fillId="0" borderId="90" xfId="0" applyFont="1" applyBorder="1" applyAlignment="1" applyProtection="1">
      <alignment horizontal="justify" vertical="center" wrapText="1"/>
      <protection hidden="1"/>
    </xf>
    <xf numFmtId="0" fontId="6" fillId="0" borderId="90" xfId="0" applyFont="1" applyBorder="1" applyAlignment="1" applyProtection="1">
      <alignment horizontal="left" vertical="center" wrapText="1"/>
      <protection hidden="1"/>
    </xf>
    <xf numFmtId="0" fontId="5" fillId="2" borderId="80" xfId="0" applyFont="1" applyFill="1" applyBorder="1" applyAlignment="1" applyProtection="1">
      <alignment horizontal="right" vertical="center"/>
      <protection hidden="1"/>
    </xf>
    <xf numFmtId="0" fontId="5" fillId="14" borderId="79" xfId="0" applyFont="1" applyFill="1" applyBorder="1" applyAlignment="1" applyProtection="1">
      <alignment horizontal="center" vertical="center" wrapText="1"/>
      <protection hidden="1"/>
    </xf>
    <xf numFmtId="0" fontId="5" fillId="14" borderId="79" xfId="0" applyFont="1" applyFill="1" applyBorder="1" applyAlignment="1" applyProtection="1">
      <alignment horizontal="justify" vertical="center" wrapText="1"/>
      <protection hidden="1"/>
    </xf>
    <xf numFmtId="0" fontId="5" fillId="14" borderId="79" xfId="0" applyFont="1" applyFill="1" applyBorder="1" applyAlignment="1" applyProtection="1">
      <alignment vertical="center"/>
      <protection hidden="1"/>
    </xf>
    <xf numFmtId="0" fontId="5" fillId="14" borderId="79" xfId="0" applyFont="1" applyFill="1" applyBorder="1" applyAlignment="1" applyProtection="1">
      <alignment vertical="center" wrapText="1"/>
      <protection hidden="1"/>
    </xf>
    <xf numFmtId="0" fontId="5" fillId="14" borderId="79" xfId="0" applyFont="1" applyFill="1" applyBorder="1" applyAlignment="1" applyProtection="1">
      <alignment horizontal="center" vertical="center"/>
      <protection hidden="1"/>
    </xf>
    <xf numFmtId="165" fontId="5" fillId="14" borderId="80" xfId="0" applyNumberFormat="1" applyFont="1" applyFill="1" applyBorder="1" applyAlignment="1" applyProtection="1">
      <alignment horizontal="right" vertical="center"/>
      <protection hidden="1"/>
    </xf>
    <xf numFmtId="0" fontId="5" fillId="14" borderId="78" xfId="0" applyFont="1" applyFill="1" applyBorder="1" applyAlignment="1" applyProtection="1">
      <alignment vertical="center"/>
      <protection hidden="1"/>
    </xf>
    <xf numFmtId="0" fontId="5" fillId="14" borderId="86" xfId="0" applyFont="1" applyFill="1" applyBorder="1" applyAlignment="1" applyProtection="1">
      <alignment vertical="center"/>
      <protection hidden="1"/>
    </xf>
    <xf numFmtId="0" fontId="12" fillId="14" borderId="84" xfId="1" applyFont="1" applyFill="1" applyBorder="1" applyAlignment="1" applyProtection="1">
      <alignment horizontal="left" vertical="center" wrapText="1"/>
      <protection hidden="1"/>
    </xf>
    <xf numFmtId="0" fontId="5" fillId="14" borderId="84" xfId="0" applyFont="1" applyFill="1" applyBorder="1" applyAlignment="1" applyProtection="1">
      <alignment horizontal="center" vertical="center"/>
      <protection hidden="1"/>
    </xf>
    <xf numFmtId="0" fontId="5" fillId="14" borderId="84" xfId="0" applyFont="1" applyFill="1" applyBorder="1" applyAlignment="1" applyProtection="1">
      <alignment horizontal="left" vertical="center" wrapText="1"/>
      <protection hidden="1"/>
    </xf>
    <xf numFmtId="0" fontId="5" fillId="14" borderId="84" xfId="0" applyFont="1" applyFill="1" applyBorder="1" applyAlignment="1" applyProtection="1">
      <alignment vertical="center"/>
      <protection hidden="1"/>
    </xf>
    <xf numFmtId="0" fontId="5" fillId="14" borderId="84" xfId="0" applyFont="1" applyFill="1" applyBorder="1" applyAlignment="1" applyProtection="1">
      <alignment vertical="center" wrapText="1"/>
      <protection hidden="1"/>
    </xf>
    <xf numFmtId="165" fontId="5" fillId="14" borderId="85" xfId="0" applyNumberFormat="1" applyFont="1" applyFill="1" applyBorder="1" applyAlignment="1" applyProtection="1">
      <alignment horizontal="right" vertical="center"/>
      <protection hidden="1"/>
    </xf>
    <xf numFmtId="0" fontId="5" fillId="14" borderId="84" xfId="0" applyFont="1" applyFill="1" applyBorder="1" applyAlignment="1" applyProtection="1">
      <alignment horizontal="center" vertical="center" wrapText="1"/>
      <protection hidden="1"/>
    </xf>
    <xf numFmtId="0" fontId="5" fillId="14" borderId="84" xfId="0" applyFont="1" applyFill="1" applyBorder="1" applyAlignment="1" applyProtection="1">
      <alignment horizontal="justify" vertical="center" wrapText="1"/>
      <protection hidden="1"/>
    </xf>
    <xf numFmtId="0" fontId="5" fillId="14" borderId="79" xfId="0" quotePrefix="1" applyFont="1" applyFill="1" applyBorder="1" applyAlignment="1" applyProtection="1">
      <alignment horizontal="justify" vertical="center" wrapText="1"/>
      <protection hidden="1"/>
    </xf>
    <xf numFmtId="165" fontId="4" fillId="2" borderId="80" xfId="0" applyNumberFormat="1" applyFont="1" applyFill="1" applyBorder="1" applyAlignment="1" applyProtection="1">
      <alignment horizontal="right" vertical="center"/>
      <protection hidden="1"/>
    </xf>
    <xf numFmtId="0" fontId="5" fillId="11" borderId="0" xfId="0" applyFont="1" applyFill="1" applyBorder="1" applyAlignment="1" applyProtection="1">
      <alignment horizontal="center" vertical="center"/>
      <protection hidden="1"/>
    </xf>
    <xf numFmtId="0" fontId="5" fillId="11" borderId="0" xfId="0" applyFont="1" applyFill="1" applyBorder="1" applyAlignment="1" applyProtection="1">
      <alignment horizontal="center" vertical="center" wrapText="1"/>
      <protection hidden="1"/>
    </xf>
    <xf numFmtId="0" fontId="5" fillId="11" borderId="0" xfId="0" applyFont="1" applyFill="1" applyBorder="1" applyAlignment="1" applyProtection="1">
      <alignment horizontal="justify" vertical="center" wrapText="1"/>
      <protection hidden="1"/>
    </xf>
    <xf numFmtId="0" fontId="5" fillId="11" borderId="0" xfId="0" quotePrefix="1" applyFont="1" applyFill="1" applyBorder="1" applyAlignment="1" applyProtection="1">
      <alignment horizontal="justify" vertical="center" wrapText="1"/>
      <protection hidden="1"/>
    </xf>
    <xf numFmtId="0" fontId="5" fillId="11" borderId="0" xfId="0" applyFont="1" applyFill="1" applyBorder="1" applyAlignment="1" applyProtection="1">
      <alignment vertical="center" wrapText="1"/>
      <protection hidden="1"/>
    </xf>
    <xf numFmtId="165" fontId="5" fillId="11" borderId="49" xfId="0" applyNumberFormat="1" applyFont="1" applyFill="1" applyBorder="1" applyAlignment="1" applyProtection="1">
      <alignment horizontal="right" vertical="center"/>
      <protection hidden="1"/>
    </xf>
    <xf numFmtId="0" fontId="4" fillId="0" borderId="24" xfId="0" applyFont="1" applyBorder="1" applyAlignment="1" applyProtection="1">
      <alignment horizontal="justify" vertical="center" wrapText="1"/>
      <protection hidden="1"/>
    </xf>
    <xf numFmtId="0" fontId="5" fillId="10" borderId="20" xfId="0" applyFont="1" applyFill="1" applyBorder="1" applyAlignment="1" applyProtection="1">
      <alignment horizontal="center" vertical="center" wrapText="1"/>
      <protection hidden="1"/>
    </xf>
    <xf numFmtId="0" fontId="12" fillId="10" borderId="20" xfId="1" applyFont="1" applyFill="1" applyBorder="1" applyAlignment="1" applyProtection="1">
      <alignment horizontal="justify" vertical="center" wrapText="1"/>
      <protection hidden="1"/>
    </xf>
    <xf numFmtId="0" fontId="5" fillId="10" borderId="20" xfId="0" applyFont="1" applyFill="1" applyBorder="1" applyAlignment="1" applyProtection="1">
      <alignment horizontal="justify" vertical="center" wrapText="1"/>
      <protection hidden="1"/>
    </xf>
    <xf numFmtId="0" fontId="5" fillId="10" borderId="20" xfId="0" applyFont="1" applyFill="1" applyBorder="1" applyAlignment="1" applyProtection="1">
      <alignment vertical="center" wrapText="1"/>
      <protection hidden="1"/>
    </xf>
    <xf numFmtId="165" fontId="5" fillId="10" borderId="17" xfId="0" applyNumberFormat="1" applyFont="1" applyFill="1" applyBorder="1" applyAlignment="1" applyProtection="1">
      <alignment horizontal="right" vertical="center"/>
      <protection hidden="1"/>
    </xf>
    <xf numFmtId="0" fontId="12" fillId="14" borderId="79" xfId="1" applyFont="1" applyFill="1" applyBorder="1" applyAlignment="1" applyProtection="1">
      <alignment horizontal="justify" vertical="center" wrapText="1"/>
      <protection hidden="1"/>
    </xf>
    <xf numFmtId="0" fontId="5" fillId="9" borderId="62" xfId="0" applyFont="1" applyFill="1" applyBorder="1" applyAlignment="1" applyProtection="1">
      <alignment horizontal="center" vertical="center"/>
      <protection hidden="1"/>
    </xf>
    <xf numFmtId="0" fontId="5" fillId="9" borderId="20" xfId="0" applyFont="1" applyFill="1" applyBorder="1" applyAlignment="1" applyProtection="1">
      <alignment horizontal="left" vertical="center" wrapText="1"/>
      <protection hidden="1"/>
    </xf>
    <xf numFmtId="0" fontId="5" fillId="9" borderId="17" xfId="0" applyFont="1" applyFill="1" applyBorder="1" applyAlignment="1" applyProtection="1">
      <alignment horizontal="left" vertical="center" wrapText="1"/>
      <protection hidden="1"/>
    </xf>
    <xf numFmtId="165" fontId="5" fillId="13" borderId="94" xfId="0" applyNumberFormat="1" applyFont="1" applyFill="1" applyBorder="1" applyAlignment="1" applyProtection="1">
      <alignment horizontal="right" vertical="center"/>
      <protection hidden="1"/>
    </xf>
    <xf numFmtId="0" fontId="5" fillId="14" borderId="41" xfId="0" applyFont="1" applyFill="1" applyBorder="1" applyAlignment="1" applyProtection="1">
      <alignment horizontal="center" vertical="center"/>
      <protection hidden="1"/>
    </xf>
    <xf numFmtId="0" fontId="13" fillId="0" borderId="0" xfId="0" applyFont="1" applyAlignment="1" applyProtection="1">
      <alignment vertical="center"/>
      <protection hidden="1"/>
    </xf>
    <xf numFmtId="0" fontId="13" fillId="4" borderId="23" xfId="0" applyFont="1" applyFill="1" applyBorder="1" applyAlignment="1" applyProtection="1">
      <alignment vertical="center"/>
      <protection locked="0" hidden="1"/>
    </xf>
    <xf numFmtId="168" fontId="13" fillId="4" borderId="0" xfId="0" applyNumberFormat="1" applyFont="1" applyFill="1" applyBorder="1" applyAlignment="1" applyProtection="1">
      <alignment vertical="center"/>
      <protection locked="0" hidden="1"/>
    </xf>
    <xf numFmtId="0" fontId="13" fillId="4" borderId="93" xfId="0" applyFont="1" applyFill="1" applyBorder="1" applyAlignment="1" applyProtection="1">
      <alignment vertical="center"/>
      <protection locked="0" hidden="1"/>
    </xf>
    <xf numFmtId="168" fontId="13" fillId="4" borderId="20" xfId="0" applyNumberFormat="1" applyFont="1" applyFill="1" applyBorder="1" applyAlignment="1" applyProtection="1">
      <alignment vertical="center"/>
      <protection locked="0" hidden="1"/>
    </xf>
    <xf numFmtId="0" fontId="11" fillId="0" borderId="78" xfId="0" applyFont="1" applyBorder="1" applyAlignment="1" applyProtection="1">
      <alignment vertical="center" wrapText="1"/>
      <protection hidden="1"/>
    </xf>
    <xf numFmtId="167" fontId="4" fillId="4" borderId="50" xfId="0" applyNumberFormat="1" applyFont="1" applyFill="1" applyBorder="1" applyAlignment="1" applyProtection="1">
      <alignment horizontal="right" vertical="center"/>
      <protection locked="0" hidden="1"/>
    </xf>
    <xf numFmtId="0" fontId="13" fillId="0" borderId="0" xfId="0" applyFont="1" applyAlignment="1" applyProtection="1">
      <alignment horizontal="center" vertical="center"/>
      <protection hidden="1"/>
    </xf>
    <xf numFmtId="9" fontId="13" fillId="4" borderId="23" xfId="0" applyNumberFormat="1" applyFont="1" applyFill="1" applyBorder="1" applyAlignment="1" applyProtection="1">
      <alignment horizontal="center" vertical="center"/>
      <protection locked="0" hidden="1"/>
    </xf>
    <xf numFmtId="168" fontId="13" fillId="5" borderId="18" xfId="0" applyNumberFormat="1" applyFont="1" applyFill="1" applyBorder="1" applyAlignment="1" applyProtection="1">
      <alignment horizontal="center" vertical="center"/>
      <protection hidden="1"/>
    </xf>
    <xf numFmtId="168" fontId="13" fillId="5" borderId="23" xfId="0" applyNumberFormat="1" applyFont="1" applyFill="1" applyBorder="1" applyAlignment="1" applyProtection="1">
      <alignment horizontal="center" vertical="center"/>
      <protection hidden="1"/>
    </xf>
    <xf numFmtId="168" fontId="13" fillId="5" borderId="68" xfId="0" applyNumberFormat="1" applyFont="1" applyFill="1" applyBorder="1" applyAlignment="1" applyProtection="1">
      <alignment horizontal="center" vertical="center"/>
      <protection hidden="1"/>
    </xf>
    <xf numFmtId="9" fontId="13" fillId="4" borderId="93" xfId="0" applyNumberFormat="1" applyFont="1" applyFill="1" applyBorder="1" applyAlignment="1" applyProtection="1">
      <alignment horizontal="center" vertical="center"/>
      <protection locked="0" hidden="1"/>
    </xf>
    <xf numFmtId="168" fontId="13" fillId="5" borderId="96" xfId="0" applyNumberFormat="1" applyFont="1" applyFill="1" applyBorder="1" applyAlignment="1" applyProtection="1">
      <alignment horizontal="center" vertical="center"/>
      <protection hidden="1"/>
    </xf>
    <xf numFmtId="168" fontId="13" fillId="5" borderId="93" xfId="0" applyNumberFormat="1" applyFont="1" applyFill="1" applyBorder="1" applyAlignment="1" applyProtection="1">
      <alignment horizontal="center" vertical="center"/>
      <protection hidden="1"/>
    </xf>
    <xf numFmtId="168" fontId="13" fillId="5" borderId="94" xfId="0" applyNumberFormat="1" applyFont="1" applyFill="1" applyBorder="1" applyAlignment="1" applyProtection="1">
      <alignment horizontal="center" vertical="center"/>
      <protection hidden="1"/>
    </xf>
    <xf numFmtId="168" fontId="11" fillId="5" borderId="97" xfId="0" applyNumberFormat="1" applyFont="1" applyFill="1" applyBorder="1" applyAlignment="1" applyProtection="1">
      <alignment horizontal="center" vertical="center"/>
      <protection hidden="1"/>
    </xf>
    <xf numFmtId="168" fontId="11" fillId="5" borderId="91" xfId="0" applyNumberFormat="1" applyFont="1" applyFill="1" applyBorder="1" applyAlignment="1" applyProtection="1">
      <alignment horizontal="center" vertical="center"/>
      <protection hidden="1"/>
    </xf>
    <xf numFmtId="168" fontId="11" fillId="5" borderId="81" xfId="0" applyNumberFormat="1" applyFont="1" applyFill="1" applyBorder="1" applyAlignment="1" applyProtection="1">
      <alignment horizontal="center" vertical="center"/>
      <protection hidden="1"/>
    </xf>
    <xf numFmtId="0" fontId="13" fillId="8" borderId="101" xfId="0" applyFont="1" applyFill="1" applyBorder="1" applyAlignment="1" applyProtection="1">
      <alignment vertical="center"/>
      <protection hidden="1"/>
    </xf>
    <xf numFmtId="9" fontId="13" fillId="4" borderId="4" xfId="0" applyNumberFormat="1" applyFont="1" applyFill="1" applyBorder="1" applyAlignment="1" applyProtection="1">
      <alignment horizontal="center" vertical="center"/>
      <protection locked="0" hidden="1"/>
    </xf>
    <xf numFmtId="0" fontId="11" fillId="0" borderId="42" xfId="0" applyFont="1" applyBorder="1" applyAlignment="1" applyProtection="1">
      <alignment vertical="center"/>
      <protection hidden="1"/>
    </xf>
    <xf numFmtId="9" fontId="13" fillId="13" borderId="43" xfId="0" applyNumberFormat="1" applyFont="1" applyFill="1" applyBorder="1" applyAlignment="1" applyProtection="1">
      <alignment horizontal="center" vertical="center"/>
      <protection hidden="1"/>
    </xf>
    <xf numFmtId="0" fontId="11" fillId="0" borderId="65" xfId="0" applyFont="1" applyBorder="1" applyAlignment="1" applyProtection="1">
      <alignment vertical="center"/>
      <protection hidden="1"/>
    </xf>
    <xf numFmtId="0" fontId="11" fillId="0" borderId="98" xfId="0" applyFont="1" applyBorder="1" applyAlignment="1" applyProtection="1">
      <alignment vertical="center"/>
      <protection hidden="1"/>
    </xf>
    <xf numFmtId="9" fontId="13" fillId="4" borderId="99" xfId="0" applyNumberFormat="1" applyFont="1" applyFill="1" applyBorder="1" applyAlignment="1" applyProtection="1">
      <alignment horizontal="center" vertical="center"/>
      <protection locked="0" hidden="1"/>
    </xf>
    <xf numFmtId="9" fontId="13" fillId="4" borderId="18" xfId="0" applyNumberFormat="1" applyFont="1" applyFill="1" applyBorder="1" applyAlignment="1" applyProtection="1">
      <alignment horizontal="center" vertical="center"/>
      <protection locked="0" hidden="1"/>
    </xf>
    <xf numFmtId="9" fontId="13" fillId="4" borderId="96" xfId="0" applyNumberFormat="1" applyFont="1" applyFill="1" applyBorder="1" applyAlignment="1" applyProtection="1">
      <alignment horizontal="center" vertical="center"/>
      <protection locked="0" hidden="1"/>
    </xf>
    <xf numFmtId="0" fontId="13" fillId="8" borderId="99" xfId="0" applyFont="1" applyFill="1" applyBorder="1" applyAlignment="1" applyProtection="1">
      <alignment horizontal="center" vertical="center" wrapText="1"/>
      <protection hidden="1"/>
    </xf>
    <xf numFmtId="0" fontId="13" fillId="8" borderId="103" xfId="0" applyFont="1" applyFill="1" applyBorder="1" applyAlignment="1" applyProtection="1">
      <alignment horizontal="center" vertical="center" wrapText="1"/>
      <protection hidden="1"/>
    </xf>
    <xf numFmtId="0" fontId="13" fillId="8" borderId="100" xfId="0" applyFont="1" applyFill="1" applyBorder="1" applyAlignment="1" applyProtection="1">
      <alignment horizontal="center" vertical="center" wrapText="1"/>
      <protection hidden="1"/>
    </xf>
    <xf numFmtId="0" fontId="5" fillId="2" borderId="78" xfId="0" applyFont="1" applyFill="1" applyBorder="1" applyAlignment="1" applyProtection="1">
      <alignment horizontal="left" vertical="center"/>
      <protection hidden="1"/>
    </xf>
    <xf numFmtId="0" fontId="5" fillId="2" borderId="79" xfId="0" applyFont="1" applyFill="1" applyBorder="1" applyAlignment="1" applyProtection="1">
      <alignment horizontal="left" vertical="center"/>
      <protection hidden="1"/>
    </xf>
    <xf numFmtId="167" fontId="4" fillId="4" borderId="50" xfId="0" applyNumberFormat="1" applyFont="1" applyFill="1" applyBorder="1" applyAlignment="1" applyProtection="1">
      <alignment vertical="center"/>
      <protection locked="0" hidden="1"/>
    </xf>
    <xf numFmtId="165" fontId="4" fillId="5" borderId="51" xfId="0" applyNumberFormat="1" applyFont="1" applyFill="1" applyBorder="1" applyAlignment="1" applyProtection="1">
      <alignment vertical="center"/>
      <protection hidden="1"/>
    </xf>
    <xf numFmtId="0" fontId="5" fillId="2" borderId="53" xfId="0" applyFont="1" applyFill="1" applyBorder="1" applyAlignment="1" applyProtection="1">
      <alignment horizontal="center" vertical="center" wrapText="1"/>
      <protection hidden="1"/>
    </xf>
    <xf numFmtId="0" fontId="6" fillId="0" borderId="24" xfId="0" applyFont="1" applyBorder="1" applyAlignment="1" applyProtection="1">
      <alignment horizontal="justify" vertical="center" wrapText="1"/>
      <protection hidden="1"/>
    </xf>
    <xf numFmtId="165" fontId="5" fillId="5" borderId="64" xfId="0" applyNumberFormat="1" applyFont="1" applyFill="1" applyBorder="1" applyAlignment="1" applyProtection="1">
      <alignment horizontal="right" vertical="center"/>
      <protection hidden="1"/>
    </xf>
    <xf numFmtId="0" fontId="5" fillId="5" borderId="29" xfId="0" applyFont="1" applyFill="1" applyBorder="1" applyAlignment="1" applyProtection="1">
      <alignment horizontal="center" vertical="center"/>
      <protection hidden="1"/>
    </xf>
    <xf numFmtId="0" fontId="5" fillId="16" borderId="106" xfId="0" applyFont="1" applyFill="1" applyBorder="1" applyAlignment="1" applyProtection="1">
      <alignment horizontal="center" vertical="center"/>
      <protection hidden="1"/>
    </xf>
    <xf numFmtId="165" fontId="4" fillId="16" borderId="48" xfId="0" applyNumberFormat="1" applyFont="1" applyFill="1" applyBorder="1" applyAlignment="1" applyProtection="1">
      <alignment horizontal="center" vertical="center"/>
      <protection hidden="1"/>
    </xf>
    <xf numFmtId="0" fontId="4" fillId="16" borderId="0" xfId="0" applyFont="1" applyFill="1" applyBorder="1" applyAlignment="1" applyProtection="1">
      <alignment vertical="center"/>
      <protection hidden="1"/>
    </xf>
    <xf numFmtId="3" fontId="4" fillId="16" borderId="0" xfId="0" applyNumberFormat="1" applyFont="1" applyFill="1" applyBorder="1" applyAlignment="1" applyProtection="1">
      <alignment vertical="center"/>
      <protection hidden="1"/>
    </xf>
    <xf numFmtId="0" fontId="18" fillId="15" borderId="104" xfId="19" applyFont="1" applyFill="1" applyBorder="1" applyAlignment="1">
      <alignment vertical="center" wrapText="1"/>
    </xf>
    <xf numFmtId="0" fontId="18" fillId="15" borderId="81" xfId="19" applyFont="1" applyFill="1" applyBorder="1" applyAlignment="1">
      <alignment vertical="center" wrapText="1"/>
    </xf>
    <xf numFmtId="0" fontId="17" fillId="0" borderId="0" xfId="19" applyFont="1" applyAlignment="1">
      <alignment vertical="center" wrapText="1"/>
    </xf>
    <xf numFmtId="0" fontId="5" fillId="2" borderId="63" xfId="19" applyFont="1" applyFill="1" applyBorder="1" applyAlignment="1" applyProtection="1">
      <alignment horizontal="center" vertical="center" wrapText="1"/>
      <protection hidden="1"/>
    </xf>
    <xf numFmtId="0" fontId="4" fillId="2" borderId="64" xfId="19" applyFont="1" applyFill="1" applyBorder="1" applyAlignment="1" applyProtection="1">
      <alignment horizontal="left" vertical="center" wrapText="1"/>
      <protection hidden="1"/>
    </xf>
    <xf numFmtId="0" fontId="5" fillId="0" borderId="65" xfId="19" applyFont="1" applyFill="1" applyBorder="1" applyAlignment="1" applyProtection="1">
      <alignment vertical="center" wrapText="1"/>
      <protection hidden="1"/>
    </xf>
    <xf numFmtId="0" fontId="4" fillId="0" borderId="66" xfId="19" applyFont="1" applyFill="1" applyBorder="1" applyAlignment="1" applyProtection="1">
      <alignment horizontal="left" vertical="center" wrapText="1"/>
      <protection hidden="1"/>
    </xf>
    <xf numFmtId="0" fontId="5" fillId="0" borderId="98" xfId="19" applyFont="1" applyFill="1" applyBorder="1" applyAlignment="1" applyProtection="1">
      <alignment vertical="center" wrapText="1"/>
      <protection hidden="1"/>
    </xf>
    <xf numFmtId="0" fontId="4" fillId="0" borderId="100" xfId="19" applyFont="1" applyFill="1" applyBorder="1" applyAlignment="1" applyProtection="1">
      <alignment horizontal="left" vertical="center" wrapText="1"/>
      <protection hidden="1"/>
    </xf>
    <xf numFmtId="0" fontId="17" fillId="0" borderId="0" xfId="19" applyFont="1" applyAlignment="1">
      <alignment horizontal="left" vertical="center" wrapText="1"/>
    </xf>
    <xf numFmtId="0" fontId="18" fillId="0" borderId="0" xfId="19" applyFont="1" applyAlignment="1">
      <alignment vertical="center" wrapText="1"/>
    </xf>
    <xf numFmtId="0" fontId="5" fillId="2" borderId="84" xfId="0" applyFont="1" applyFill="1" applyBorder="1" applyAlignment="1" applyProtection="1">
      <alignment horizontal="center" vertical="center"/>
      <protection hidden="1"/>
    </xf>
    <xf numFmtId="0" fontId="5" fillId="2" borderId="84" xfId="0" applyFont="1" applyFill="1" applyBorder="1" applyAlignment="1" applyProtection="1">
      <alignment horizontal="center" vertical="center" wrapText="1"/>
      <protection hidden="1"/>
    </xf>
    <xf numFmtId="0" fontId="5" fillId="2" borderId="84" xfId="0" applyFont="1" applyFill="1" applyBorder="1" applyAlignment="1" applyProtection="1">
      <alignment horizontal="justify" vertical="center" wrapText="1"/>
      <protection hidden="1"/>
    </xf>
    <xf numFmtId="0" fontId="5" fillId="2" borderId="84" xfId="0" applyFont="1" applyFill="1" applyBorder="1" applyAlignment="1" applyProtection="1">
      <alignment vertical="center"/>
      <protection hidden="1"/>
    </xf>
    <xf numFmtId="0" fontId="5" fillId="2" borderId="84" xfId="0" applyFont="1" applyFill="1" applyBorder="1" applyAlignment="1" applyProtection="1">
      <alignment vertical="center" wrapText="1"/>
      <protection hidden="1"/>
    </xf>
    <xf numFmtId="0" fontId="5" fillId="2" borderId="85" xfId="0" applyFont="1" applyFill="1" applyBorder="1" applyAlignment="1" applyProtection="1">
      <alignment horizontal="right" vertical="center"/>
      <protection hidden="1"/>
    </xf>
    <xf numFmtId="0" fontId="5" fillId="14" borderId="0" xfId="0" applyFont="1" applyFill="1" applyBorder="1" applyAlignment="1" applyProtection="1">
      <alignment horizontal="center" vertical="center"/>
      <protection hidden="1"/>
    </xf>
    <xf numFmtId="0" fontId="5" fillId="14" borderId="0" xfId="0" applyFont="1" applyFill="1" applyBorder="1" applyAlignment="1" applyProtection="1">
      <alignment horizontal="left" vertical="center" wrapText="1"/>
      <protection hidden="1"/>
    </xf>
    <xf numFmtId="0" fontId="5" fillId="14" borderId="0" xfId="0" applyFont="1" applyFill="1" applyBorder="1" applyAlignment="1" applyProtection="1">
      <alignment horizontal="justify" vertical="center" wrapText="1"/>
      <protection hidden="1"/>
    </xf>
    <xf numFmtId="0" fontId="5" fillId="14" borderId="0" xfId="0" applyFont="1" applyFill="1" applyBorder="1" applyAlignment="1" applyProtection="1">
      <alignment vertical="center"/>
      <protection hidden="1"/>
    </xf>
    <xf numFmtId="0" fontId="5" fillId="14" borderId="0" xfId="0" applyFont="1" applyFill="1" applyBorder="1" applyAlignment="1" applyProtection="1">
      <alignment vertical="center" wrapText="1"/>
      <protection hidden="1"/>
    </xf>
    <xf numFmtId="165" fontId="5" fillId="14" borderId="49" xfId="0" applyNumberFormat="1" applyFont="1" applyFill="1" applyBorder="1" applyAlignment="1" applyProtection="1">
      <alignment horizontal="right" vertical="center"/>
      <protection hidden="1"/>
    </xf>
    <xf numFmtId="0" fontId="4" fillId="0" borderId="4" xfId="0" applyFont="1" applyFill="1" applyBorder="1" applyAlignment="1" applyProtection="1">
      <alignment vertical="center" wrapText="1"/>
      <protection hidden="1"/>
    </xf>
    <xf numFmtId="0" fontId="6" fillId="0" borderId="42" xfId="0" applyFont="1" applyBorder="1" applyAlignment="1" applyProtection="1">
      <alignment horizontal="left" vertical="center" wrapText="1"/>
      <protection hidden="1"/>
    </xf>
    <xf numFmtId="0" fontId="6" fillId="0" borderId="43" xfId="0" applyFont="1" applyBorder="1" applyAlignment="1" applyProtection="1">
      <alignment horizontal="justify" vertical="center" wrapText="1"/>
      <protection hidden="1"/>
    </xf>
    <xf numFmtId="0" fontId="4" fillId="0" borderId="43" xfId="0" applyFont="1" applyFill="1" applyBorder="1" applyAlignment="1" applyProtection="1">
      <alignment vertical="center" wrapText="1"/>
      <protection hidden="1"/>
    </xf>
    <xf numFmtId="165" fontId="4" fillId="5" borderId="44" xfId="0" applyNumberFormat="1" applyFont="1" applyFill="1" applyBorder="1" applyAlignment="1" applyProtection="1">
      <alignment vertical="center"/>
      <protection hidden="1"/>
    </xf>
    <xf numFmtId="165" fontId="4" fillId="5" borderId="66" xfId="0" applyNumberFormat="1" applyFont="1" applyFill="1" applyBorder="1" applyAlignment="1" applyProtection="1">
      <alignment vertical="center"/>
      <protection hidden="1"/>
    </xf>
    <xf numFmtId="0" fontId="6" fillId="0" borderId="98" xfId="0" applyFont="1" applyBorder="1" applyAlignment="1" applyProtection="1">
      <alignment horizontal="left" vertical="center" wrapText="1"/>
      <protection hidden="1"/>
    </xf>
    <xf numFmtId="0" fontId="6" fillId="0" borderId="99" xfId="0" applyFont="1" applyBorder="1" applyAlignment="1" applyProtection="1">
      <alignment horizontal="justify" vertical="center" wrapText="1"/>
      <protection hidden="1"/>
    </xf>
    <xf numFmtId="0" fontId="4" fillId="0" borderId="99" xfId="0" applyFont="1" applyFill="1" applyBorder="1" applyAlignment="1" applyProtection="1">
      <alignment vertical="center" wrapText="1"/>
      <protection hidden="1"/>
    </xf>
    <xf numFmtId="165" fontId="4" fillId="5" borderId="100" xfId="0" applyNumberFormat="1" applyFont="1" applyFill="1" applyBorder="1" applyAlignment="1" applyProtection="1">
      <alignment vertical="center"/>
      <protection hidden="1"/>
    </xf>
    <xf numFmtId="0" fontId="4" fillId="0" borderId="88" xfId="0" quotePrefix="1" applyFont="1" applyBorder="1" applyAlignment="1" applyProtection="1">
      <alignment vertical="center"/>
      <protection hidden="1"/>
    </xf>
    <xf numFmtId="0" fontId="4" fillId="0" borderId="88" xfId="0" applyFont="1" applyBorder="1" applyAlignment="1" applyProtection="1">
      <alignment vertical="center" wrapText="1"/>
      <protection hidden="1"/>
    </xf>
    <xf numFmtId="0" fontId="4" fillId="0" borderId="2" xfId="0" quotePrefix="1" applyFont="1" applyBorder="1" applyAlignment="1" applyProtection="1">
      <alignment vertical="center"/>
      <protection hidden="1"/>
    </xf>
    <xf numFmtId="0" fontId="4" fillId="0" borderId="108" xfId="0" quotePrefix="1" applyFont="1" applyBorder="1" applyAlignment="1" applyProtection="1">
      <alignment vertical="center"/>
      <protection hidden="1"/>
    </xf>
    <xf numFmtId="0" fontId="4" fillId="0" borderId="108" xfId="0" applyFont="1" applyBorder="1" applyAlignment="1" applyProtection="1">
      <alignment vertical="center" wrapText="1"/>
      <protection hidden="1"/>
    </xf>
    <xf numFmtId="0" fontId="6" fillId="0" borderId="45" xfId="0" applyFont="1" applyBorder="1" applyAlignment="1" applyProtection="1">
      <alignment horizontal="justify" vertical="center" wrapText="1"/>
      <protection hidden="1"/>
    </xf>
    <xf numFmtId="0" fontId="6" fillId="0" borderId="1" xfId="0" applyFont="1" applyBorder="1" applyAlignment="1" applyProtection="1">
      <alignment horizontal="left" vertical="center" wrapText="1"/>
      <protection hidden="1"/>
    </xf>
    <xf numFmtId="0" fontId="6" fillId="0" borderId="107" xfId="0" applyFont="1" applyBorder="1" applyAlignment="1" applyProtection="1">
      <alignment horizontal="left" vertical="center" wrapText="1"/>
      <protection hidden="1"/>
    </xf>
    <xf numFmtId="3" fontId="4" fillId="16" borderId="47" xfId="0" applyNumberFormat="1" applyFont="1" applyFill="1" applyBorder="1" applyAlignment="1" applyProtection="1">
      <alignment vertical="center"/>
      <protection hidden="1"/>
    </xf>
    <xf numFmtId="3" fontId="4" fillId="16" borderId="3" xfId="0" applyNumberFormat="1" applyFont="1" applyFill="1" applyBorder="1" applyAlignment="1" applyProtection="1">
      <alignment vertical="center"/>
      <protection hidden="1"/>
    </xf>
    <xf numFmtId="3" fontId="4" fillId="16" borderId="103" xfId="0" applyNumberFormat="1" applyFont="1" applyFill="1" applyBorder="1" applyAlignment="1" applyProtection="1">
      <alignment vertical="center"/>
      <protection hidden="1"/>
    </xf>
    <xf numFmtId="167" fontId="4" fillId="4" borderId="87" xfId="0" applyNumberFormat="1" applyFont="1" applyFill="1" applyBorder="1" applyAlignment="1" applyProtection="1">
      <alignment vertical="center"/>
      <protection locked="0" hidden="1"/>
    </xf>
    <xf numFmtId="0" fontId="4" fillId="0" borderId="89" xfId="0" applyFont="1" applyBorder="1" applyAlignment="1" applyProtection="1">
      <alignment vertical="center" wrapText="1"/>
      <protection hidden="1"/>
    </xf>
    <xf numFmtId="0" fontId="4" fillId="0" borderId="51" xfId="0" applyFont="1" applyBorder="1" applyAlignment="1" applyProtection="1">
      <alignment vertical="center" wrapText="1"/>
      <protection hidden="1"/>
    </xf>
    <xf numFmtId="167" fontId="4" fillId="4" borderId="109" xfId="0" applyNumberFormat="1" applyFont="1" applyFill="1" applyBorder="1" applyAlignment="1" applyProtection="1">
      <alignment vertical="center"/>
      <protection locked="0" hidden="1"/>
    </xf>
    <xf numFmtId="0" fontId="4" fillId="0" borderId="110" xfId="0" applyFont="1" applyBorder="1" applyAlignment="1" applyProtection="1">
      <alignment vertical="center" wrapText="1"/>
      <protection hidden="1"/>
    </xf>
    <xf numFmtId="0" fontId="5" fillId="0" borderId="92" xfId="19" applyFont="1" applyFill="1" applyBorder="1" applyAlignment="1" applyProtection="1">
      <alignment vertical="center" wrapText="1"/>
      <protection hidden="1"/>
    </xf>
    <xf numFmtId="0" fontId="4" fillId="0" borderId="94" xfId="19" applyFont="1" applyFill="1" applyBorder="1" applyAlignment="1" applyProtection="1">
      <alignment horizontal="left" vertical="center" wrapText="1"/>
      <protection hidden="1"/>
    </xf>
    <xf numFmtId="165" fontId="4" fillId="14" borderId="48" xfId="0" applyNumberFormat="1" applyFont="1" applyFill="1" applyBorder="1" applyAlignment="1" applyProtection="1">
      <alignment horizontal="center" vertical="center"/>
      <protection hidden="1"/>
    </xf>
    <xf numFmtId="0" fontId="4" fillId="14" borderId="0" xfId="0" quotePrefix="1" applyFont="1" applyFill="1" applyBorder="1" applyAlignment="1" applyProtection="1">
      <alignment horizontal="center" vertical="center"/>
      <protection hidden="1"/>
    </xf>
    <xf numFmtId="0" fontId="4" fillId="14" borderId="0" xfId="0" applyFont="1" applyFill="1" applyBorder="1" applyAlignment="1" applyProtection="1">
      <alignment vertical="center" wrapText="1"/>
      <protection hidden="1"/>
    </xf>
    <xf numFmtId="0" fontId="4" fillId="14" borderId="49" xfId="0" applyFont="1" applyFill="1" applyBorder="1" applyAlignment="1" applyProtection="1">
      <alignment vertical="center" wrapText="1"/>
      <protection hidden="1"/>
    </xf>
    <xf numFmtId="0" fontId="4" fillId="14" borderId="0" xfId="0" applyFont="1" applyFill="1" applyBorder="1" applyAlignment="1" applyProtection="1">
      <alignment vertical="center"/>
      <protection hidden="1"/>
    </xf>
    <xf numFmtId="165" fontId="5" fillId="13" borderId="68" xfId="0" applyNumberFormat="1" applyFont="1" applyFill="1" applyBorder="1" applyAlignment="1" applyProtection="1">
      <alignment horizontal="right" vertical="center"/>
      <protection hidden="1"/>
    </xf>
    <xf numFmtId="0" fontId="4" fillId="10" borderId="48" xfId="0" applyFont="1" applyFill="1" applyBorder="1" applyAlignment="1" applyProtection="1">
      <alignment vertical="center"/>
      <protection hidden="1"/>
    </xf>
    <xf numFmtId="0" fontId="4" fillId="10" borderId="0" xfId="0" applyFont="1" applyFill="1" applyBorder="1" applyAlignment="1" applyProtection="1">
      <alignment vertical="center"/>
      <protection hidden="1"/>
    </xf>
    <xf numFmtId="0" fontId="4" fillId="10" borderId="48" xfId="0" applyFont="1" applyFill="1" applyBorder="1" applyAlignment="1" applyProtection="1">
      <alignment horizontal="left" vertical="center"/>
      <protection hidden="1"/>
    </xf>
    <xf numFmtId="0" fontId="5" fillId="10" borderId="48" xfId="0" applyFont="1" applyFill="1" applyBorder="1" applyAlignment="1" applyProtection="1">
      <alignment horizontal="left" vertical="center"/>
      <protection hidden="1"/>
    </xf>
    <xf numFmtId="0" fontId="5" fillId="10" borderId="48" xfId="0" applyFont="1" applyFill="1" applyBorder="1" applyAlignment="1" applyProtection="1">
      <alignment vertical="center"/>
      <protection hidden="1"/>
    </xf>
    <xf numFmtId="0" fontId="4" fillId="11" borderId="48" xfId="0" applyFont="1" applyFill="1" applyBorder="1" applyAlignment="1" applyProtection="1">
      <alignment vertical="center"/>
      <protection hidden="1"/>
    </xf>
    <xf numFmtId="0" fontId="4" fillId="11" borderId="48" xfId="0" applyFont="1" applyFill="1" applyBorder="1" applyAlignment="1" applyProtection="1">
      <alignment horizontal="left" vertical="center"/>
      <protection hidden="1"/>
    </xf>
    <xf numFmtId="0" fontId="5" fillId="11" borderId="48" xfId="0" applyFont="1" applyFill="1" applyBorder="1" applyAlignment="1" applyProtection="1">
      <alignment horizontal="left" vertical="center"/>
      <protection hidden="1"/>
    </xf>
    <xf numFmtId="0" fontId="4" fillId="9" borderId="48" xfId="0" applyFont="1" applyFill="1" applyBorder="1" applyAlignment="1" applyProtection="1">
      <alignment horizontal="left" vertical="center"/>
      <protection hidden="1"/>
    </xf>
    <xf numFmtId="0" fontId="4" fillId="9" borderId="48" xfId="0" applyFont="1" applyFill="1" applyBorder="1" applyAlignment="1" applyProtection="1">
      <alignment vertical="center"/>
      <protection hidden="1"/>
    </xf>
    <xf numFmtId="0" fontId="5" fillId="9" borderId="48" xfId="0" applyFont="1" applyFill="1" applyBorder="1" applyAlignment="1" applyProtection="1">
      <alignment horizontal="left" vertical="center"/>
      <protection hidden="1"/>
    </xf>
    <xf numFmtId="0" fontId="5" fillId="9" borderId="48" xfId="0" applyFont="1" applyFill="1" applyBorder="1" applyAlignment="1" applyProtection="1">
      <alignment vertical="center"/>
      <protection hidden="1"/>
    </xf>
    <xf numFmtId="0" fontId="4" fillId="9" borderId="48" xfId="0" applyFont="1" applyFill="1" applyBorder="1" applyAlignment="1" applyProtection="1">
      <alignment vertical="center" wrapText="1"/>
      <protection hidden="1"/>
    </xf>
    <xf numFmtId="0" fontId="4" fillId="9" borderId="0" xfId="0" applyFont="1" applyFill="1" applyBorder="1" applyAlignment="1" applyProtection="1">
      <alignment vertical="center" wrapText="1"/>
      <protection hidden="1"/>
    </xf>
    <xf numFmtId="0" fontId="4" fillId="9" borderId="0" xfId="0" applyFont="1" applyFill="1" applyBorder="1" applyAlignment="1" applyProtection="1">
      <alignment vertical="center"/>
      <protection hidden="1"/>
    </xf>
    <xf numFmtId="0" fontId="4" fillId="12" borderId="48" xfId="0" applyFont="1" applyFill="1" applyBorder="1" applyAlignment="1" applyProtection="1">
      <alignment horizontal="left" vertical="center"/>
      <protection hidden="1"/>
    </xf>
    <xf numFmtId="0" fontId="4" fillId="12" borderId="48" xfId="0" applyFont="1" applyFill="1" applyBorder="1" applyAlignment="1" applyProtection="1">
      <alignment vertical="center"/>
      <protection hidden="1"/>
    </xf>
    <xf numFmtId="0" fontId="5" fillId="12" borderId="48" xfId="0" applyFont="1" applyFill="1" applyBorder="1" applyAlignment="1" applyProtection="1">
      <alignment horizontal="left" vertical="center"/>
      <protection hidden="1"/>
    </xf>
    <xf numFmtId="0" fontId="5" fillId="12" borderId="48" xfId="0" applyFont="1" applyFill="1" applyBorder="1" applyAlignment="1" applyProtection="1">
      <alignment vertical="center"/>
      <protection hidden="1"/>
    </xf>
    <xf numFmtId="0" fontId="4" fillId="12" borderId="48" xfId="0" applyFont="1" applyFill="1" applyBorder="1" applyAlignment="1" applyProtection="1">
      <alignment vertical="center" wrapText="1"/>
      <protection hidden="1"/>
    </xf>
    <xf numFmtId="0" fontId="5" fillId="12" borderId="78" xfId="0" applyFont="1" applyFill="1" applyBorder="1" applyAlignment="1" applyProtection="1">
      <alignment vertical="center"/>
      <protection hidden="1"/>
    </xf>
    <xf numFmtId="0" fontId="5" fillId="12" borderId="79" xfId="0" applyFont="1" applyFill="1" applyBorder="1" applyAlignment="1" applyProtection="1">
      <alignment vertical="center"/>
      <protection hidden="1"/>
    </xf>
    <xf numFmtId="0" fontId="5" fillId="12" borderId="79" xfId="0" applyFont="1" applyFill="1" applyBorder="1" applyAlignment="1" applyProtection="1">
      <alignment horizontal="center" vertical="center"/>
      <protection hidden="1"/>
    </xf>
    <xf numFmtId="0" fontId="5" fillId="12" borderId="79" xfId="0" applyFont="1" applyFill="1" applyBorder="1" applyAlignment="1" applyProtection="1">
      <alignment vertical="center" wrapText="1"/>
      <protection hidden="1"/>
    </xf>
    <xf numFmtId="165" fontId="5" fillId="12" borderId="80" xfId="0" applyNumberFormat="1" applyFont="1" applyFill="1" applyBorder="1" applyAlignment="1" applyProtection="1">
      <alignment horizontal="right" vertical="center"/>
      <protection hidden="1"/>
    </xf>
    <xf numFmtId="165" fontId="5" fillId="16" borderId="68" xfId="0" applyNumberFormat="1" applyFont="1" applyFill="1" applyBorder="1" applyAlignment="1" applyProtection="1">
      <alignment horizontal="right" vertical="center"/>
      <protection hidden="1"/>
    </xf>
    <xf numFmtId="167" fontId="5" fillId="3" borderId="50" xfId="0" applyNumberFormat="1" applyFont="1" applyFill="1" applyBorder="1" applyAlignment="1" applyProtection="1">
      <alignment vertical="center"/>
      <protection hidden="1"/>
    </xf>
    <xf numFmtId="167" fontId="5" fillId="3" borderId="112" xfId="0" applyNumberFormat="1" applyFont="1" applyFill="1" applyBorder="1" applyAlignment="1" applyProtection="1">
      <alignment vertical="center"/>
      <protection hidden="1"/>
    </xf>
    <xf numFmtId="167" fontId="5" fillId="3" borderId="51" xfId="0" applyNumberFormat="1" applyFont="1" applyFill="1" applyBorder="1" applyAlignment="1" applyProtection="1">
      <alignment vertical="center"/>
      <protection hidden="1"/>
    </xf>
    <xf numFmtId="44" fontId="5" fillId="0" borderId="0" xfId="87" applyFont="1" applyAlignment="1" applyProtection="1">
      <alignment vertical="center"/>
      <protection hidden="1"/>
    </xf>
    <xf numFmtId="0" fontId="4" fillId="0" borderId="112" xfId="0" applyFont="1" applyFill="1" applyBorder="1" applyAlignment="1" applyProtection="1">
      <alignment vertical="center" wrapText="1"/>
      <protection hidden="1"/>
    </xf>
    <xf numFmtId="165" fontId="4" fillId="5" borderId="116" xfId="0" applyNumberFormat="1" applyFont="1" applyFill="1" applyBorder="1" applyAlignment="1" applyProtection="1">
      <alignment vertical="center"/>
      <protection hidden="1"/>
    </xf>
    <xf numFmtId="165" fontId="5" fillId="5" borderId="117" xfId="0" applyNumberFormat="1" applyFont="1" applyFill="1" applyBorder="1" applyAlignment="1" applyProtection="1">
      <alignment vertical="center"/>
      <protection hidden="1"/>
    </xf>
    <xf numFmtId="165" fontId="5" fillId="0" borderId="0" xfId="0" applyNumberFormat="1" applyFont="1" applyAlignment="1" applyProtection="1">
      <alignment vertical="center"/>
      <protection hidden="1"/>
    </xf>
    <xf numFmtId="3" fontId="4" fillId="16" borderId="112" xfId="0" applyNumberFormat="1" applyFont="1" applyFill="1" applyBorder="1" applyAlignment="1" applyProtection="1">
      <alignment horizontal="right" vertical="center"/>
      <protection hidden="1"/>
    </xf>
    <xf numFmtId="0" fontId="4" fillId="0" borderId="0" xfId="0" applyFont="1" applyBorder="1" applyAlignment="1" applyProtection="1">
      <alignment horizontal="center" vertical="center" wrapText="1"/>
      <protection hidden="1"/>
    </xf>
    <xf numFmtId="0" fontId="4" fillId="0" borderId="53" xfId="0" applyFont="1" applyBorder="1" applyAlignment="1" applyProtection="1">
      <alignment horizontal="center" vertical="center" wrapText="1"/>
      <protection hidden="1"/>
    </xf>
    <xf numFmtId="165" fontId="4" fillId="5" borderId="67" xfId="0" applyNumberFormat="1" applyFont="1" applyFill="1" applyBorder="1" applyAlignment="1" applyProtection="1">
      <alignment horizontal="right" vertical="center"/>
      <protection hidden="1"/>
    </xf>
    <xf numFmtId="165" fontId="4" fillId="5" borderId="68" xfId="0" applyNumberFormat="1" applyFont="1" applyFill="1" applyBorder="1" applyAlignment="1" applyProtection="1">
      <alignment horizontal="right" vertical="center"/>
      <protection hidden="1"/>
    </xf>
    <xf numFmtId="165" fontId="4" fillId="5" borderId="64" xfId="0" applyNumberFormat="1" applyFont="1" applyFill="1" applyBorder="1" applyAlignment="1" applyProtection="1">
      <alignment horizontal="right" vertical="center"/>
      <protection hidden="1"/>
    </xf>
    <xf numFmtId="165" fontId="4" fillId="4" borderId="30" xfId="0" applyNumberFormat="1" applyFont="1" applyFill="1" applyBorder="1" applyAlignment="1" applyProtection="1">
      <alignment horizontal="right" vertical="center"/>
      <protection locked="0" hidden="1"/>
    </xf>
    <xf numFmtId="0" fontId="4" fillId="2" borderId="9" xfId="0" applyFont="1" applyFill="1" applyBorder="1" applyAlignment="1" applyProtection="1">
      <alignment horizontal="center" vertical="center" wrapText="1"/>
      <protection hidden="1"/>
    </xf>
    <xf numFmtId="0" fontId="4" fillId="0" borderId="0" xfId="0" applyFont="1" applyBorder="1" applyAlignment="1" applyProtection="1">
      <alignment horizontal="left" vertical="center" wrapText="1"/>
      <protection hidden="1"/>
    </xf>
    <xf numFmtId="167" fontId="4" fillId="4" borderId="52" xfId="0" applyNumberFormat="1" applyFont="1" applyFill="1" applyBorder="1" applyAlignment="1" applyProtection="1">
      <alignment horizontal="right" vertical="center"/>
      <protection locked="0" hidden="1"/>
    </xf>
    <xf numFmtId="0" fontId="4" fillId="0" borderId="7" xfId="0" quotePrefix="1" applyFont="1" applyBorder="1" applyAlignment="1" applyProtection="1">
      <alignment horizontal="center" vertical="center"/>
      <protection hidden="1"/>
    </xf>
    <xf numFmtId="0" fontId="4" fillId="0" borderId="2" xfId="0" applyFont="1" applyBorder="1" applyAlignment="1" applyProtection="1">
      <alignment horizontal="left" vertical="center" wrapText="1"/>
      <protection hidden="1"/>
    </xf>
    <xf numFmtId="3" fontId="4" fillId="16" borderId="115" xfId="0" applyNumberFormat="1" applyFont="1" applyFill="1" applyBorder="1" applyAlignment="1" applyProtection="1">
      <alignment horizontal="right" vertical="center"/>
      <protection hidden="1"/>
    </xf>
    <xf numFmtId="0" fontId="4" fillId="0" borderId="0" xfId="0" applyFont="1" applyFill="1" applyBorder="1" applyAlignment="1" applyProtection="1">
      <alignment horizontal="left" vertical="center" wrapText="1"/>
      <protection hidden="1"/>
    </xf>
    <xf numFmtId="0" fontId="4" fillId="0" borderId="7" xfId="0" applyFont="1" applyFill="1" applyBorder="1" applyAlignment="1" applyProtection="1">
      <alignment horizontal="left" vertical="center" wrapText="1"/>
      <protection hidden="1"/>
    </xf>
    <xf numFmtId="0" fontId="4" fillId="0" borderId="27" xfId="0" applyFont="1" applyFill="1" applyBorder="1" applyAlignment="1" applyProtection="1">
      <alignment horizontal="left" vertical="center" wrapText="1"/>
      <protection hidden="1"/>
    </xf>
    <xf numFmtId="3" fontId="4" fillId="16" borderId="52" xfId="0" applyNumberFormat="1" applyFont="1" applyFill="1" applyBorder="1" applyAlignment="1" applyProtection="1">
      <alignment horizontal="right" vertical="center"/>
      <protection hidden="1"/>
    </xf>
    <xf numFmtId="0" fontId="5" fillId="9" borderId="20" xfId="0" applyFont="1" applyFill="1" applyBorder="1" applyAlignment="1" applyProtection="1">
      <alignment horizontal="left" vertical="center"/>
      <protection hidden="1"/>
    </xf>
    <xf numFmtId="0" fontId="4" fillId="0" borderId="79" xfId="0" applyFont="1" applyBorder="1" applyAlignment="1" applyProtection="1">
      <alignment vertical="center"/>
      <protection hidden="1"/>
    </xf>
    <xf numFmtId="0" fontId="4" fillId="0" borderId="80" xfId="0" applyFont="1" applyBorder="1" applyAlignment="1" applyProtection="1">
      <alignment vertical="center"/>
      <protection hidden="1"/>
    </xf>
    <xf numFmtId="0" fontId="4" fillId="0" borderId="78" xfId="0" applyFont="1" applyBorder="1" applyAlignment="1">
      <alignment vertical="center"/>
    </xf>
    <xf numFmtId="0" fontId="4" fillId="0" borderId="79" xfId="0" applyFont="1" applyBorder="1" applyAlignment="1">
      <alignment vertical="center"/>
    </xf>
    <xf numFmtId="0" fontId="4" fillId="0" borderId="80" xfId="0" applyFont="1" applyBorder="1" applyAlignment="1">
      <alignment vertical="center"/>
    </xf>
    <xf numFmtId="166" fontId="4" fillId="4" borderId="48" xfId="0" applyNumberFormat="1" applyFont="1" applyFill="1" applyBorder="1" applyAlignment="1" applyProtection="1">
      <alignment horizontal="center" vertical="center" wrapText="1"/>
      <protection locked="0" hidden="1"/>
    </xf>
    <xf numFmtId="0" fontId="4" fillId="0" borderId="0" xfId="0" applyFont="1" applyBorder="1" applyAlignment="1" applyProtection="1">
      <alignment vertical="center" wrapText="1"/>
      <protection hidden="1"/>
    </xf>
    <xf numFmtId="0" fontId="4" fillId="0" borderId="49" xfId="0" applyFont="1" applyBorder="1" applyAlignment="1" applyProtection="1">
      <alignment vertical="center" wrapText="1"/>
      <protection hidden="1"/>
    </xf>
    <xf numFmtId="165" fontId="4" fillId="5" borderId="68" xfId="0" applyNumberFormat="1" applyFont="1" applyFill="1" applyBorder="1" applyAlignment="1" applyProtection="1">
      <alignment horizontal="right" vertical="center" wrapText="1"/>
      <protection hidden="1"/>
    </xf>
    <xf numFmtId="0" fontId="4" fillId="2" borderId="78" xfId="0" applyFont="1" applyFill="1" applyBorder="1" applyAlignment="1" applyProtection="1">
      <alignment horizontal="center" vertical="center"/>
      <protection hidden="1"/>
    </xf>
    <xf numFmtId="0" fontId="4" fillId="2" borderId="80" xfId="0" applyFont="1" applyFill="1" applyBorder="1" applyAlignment="1" applyProtection="1">
      <alignment horizontal="justify" vertical="center" wrapText="1"/>
      <protection hidden="1"/>
    </xf>
    <xf numFmtId="0" fontId="4" fillId="15" borderId="78" xfId="0" applyFont="1" applyFill="1" applyBorder="1" applyAlignment="1" applyProtection="1">
      <alignment horizontal="center" vertical="center"/>
      <protection hidden="1"/>
    </xf>
    <xf numFmtId="0" fontId="4" fillId="15" borderId="79" xfId="0" applyFont="1" applyFill="1" applyBorder="1" applyAlignment="1" applyProtection="1">
      <alignment horizontal="center" vertical="center"/>
      <protection hidden="1"/>
    </xf>
    <xf numFmtId="0" fontId="4" fillId="15" borderId="79" xfId="0" applyFont="1" applyFill="1" applyBorder="1" applyAlignment="1" applyProtection="1">
      <alignment vertical="center" wrapText="1"/>
      <protection hidden="1"/>
    </xf>
    <xf numFmtId="0" fontId="4" fillId="15" borderId="80" xfId="0" applyFont="1" applyFill="1" applyBorder="1" applyAlignment="1" applyProtection="1">
      <alignment vertical="center" wrapText="1"/>
      <protection hidden="1"/>
    </xf>
    <xf numFmtId="0" fontId="4" fillId="15" borderId="79" xfId="0" applyFont="1" applyFill="1" applyBorder="1" applyAlignment="1" applyProtection="1">
      <alignment vertical="center"/>
      <protection hidden="1"/>
    </xf>
    <xf numFmtId="0" fontId="4" fillId="15" borderId="80" xfId="0" applyFont="1" applyFill="1" applyBorder="1" applyAlignment="1" applyProtection="1">
      <alignment horizontal="right" vertical="center"/>
      <protection hidden="1"/>
    </xf>
    <xf numFmtId="0" fontId="11" fillId="8" borderId="102" xfId="0" applyFont="1" applyFill="1" applyBorder="1" applyAlignment="1" applyProtection="1">
      <alignment horizontal="center" vertical="center" wrapText="1"/>
      <protection hidden="1"/>
    </xf>
    <xf numFmtId="0" fontId="18" fillId="8" borderId="104" xfId="0" applyFont="1" applyFill="1" applyBorder="1" applyAlignment="1">
      <alignment horizontal="center" vertical="center" wrapText="1"/>
    </xf>
    <xf numFmtId="0" fontId="18" fillId="8" borderId="91" xfId="0" applyFont="1" applyFill="1" applyBorder="1" applyAlignment="1">
      <alignment horizontal="center" vertical="center" wrapText="1"/>
    </xf>
    <xf numFmtId="0" fontId="17" fillId="0" borderId="6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65" xfId="0" applyFont="1" applyFill="1" applyBorder="1" applyAlignment="1">
      <alignment horizontal="center" vertical="center" wrapText="1"/>
    </xf>
    <xf numFmtId="0" fontId="17" fillId="0" borderId="4" xfId="0" applyFont="1" applyFill="1" applyBorder="1" applyAlignment="1">
      <alignment horizontal="center" vertical="center" wrapText="1"/>
    </xf>
    <xf numFmtId="165" fontId="4" fillId="5" borderId="68" xfId="0" applyNumberFormat="1" applyFont="1" applyFill="1" applyBorder="1" applyAlignment="1" applyProtection="1">
      <alignment horizontal="right" vertical="center"/>
      <protection hidden="1"/>
    </xf>
    <xf numFmtId="0" fontId="4" fillId="0" borderId="48" xfId="0" applyFont="1" applyBorder="1" applyAlignment="1" applyProtection="1">
      <alignment horizontal="left" vertical="center" indent="1"/>
      <protection hidden="1"/>
    </xf>
    <xf numFmtId="0" fontId="11" fillId="0" borderId="0" xfId="0" applyFont="1" applyAlignment="1" applyProtection="1">
      <alignment horizontal="center" vertical="center"/>
      <protection hidden="1"/>
    </xf>
    <xf numFmtId="0" fontId="11" fillId="0" borderId="69" xfId="0" applyFont="1" applyFill="1" applyBorder="1" applyAlignment="1" applyProtection="1">
      <alignment horizontal="center" vertical="center"/>
      <protection hidden="1"/>
    </xf>
    <xf numFmtId="0" fontId="11" fillId="0" borderId="92" xfId="0" applyFont="1" applyFill="1" applyBorder="1" applyAlignment="1" applyProtection="1">
      <alignment horizontal="center" vertical="center"/>
      <protection hidden="1"/>
    </xf>
    <xf numFmtId="9" fontId="11" fillId="25" borderId="91" xfId="0" applyNumberFormat="1" applyFont="1" applyFill="1" applyBorder="1" applyAlignment="1" applyProtection="1">
      <alignment horizontal="center" vertical="center"/>
      <protection hidden="1"/>
    </xf>
    <xf numFmtId="9" fontId="11" fillId="25" borderId="97" xfId="0" applyNumberFormat="1" applyFont="1" applyFill="1" applyBorder="1" applyAlignment="1" applyProtection="1">
      <alignment horizontal="center" vertical="center"/>
      <protection hidden="1"/>
    </xf>
    <xf numFmtId="172" fontId="5" fillId="3" borderId="112" xfId="89" applyNumberFormat="1" applyFont="1" applyFill="1" applyBorder="1" applyAlignment="1" applyProtection="1">
      <alignment vertical="center"/>
      <protection hidden="1"/>
    </xf>
    <xf numFmtId="0" fontId="5" fillId="2" borderId="92" xfId="0" applyFont="1" applyFill="1" applyBorder="1" applyAlignment="1" applyProtection="1">
      <alignment horizontal="center" vertical="center" wrapText="1"/>
      <protection hidden="1"/>
    </xf>
    <xf numFmtId="0" fontId="5" fillId="2" borderId="119" xfId="0" applyFont="1" applyFill="1" applyBorder="1" applyAlignment="1" applyProtection="1">
      <alignment horizontal="center" vertical="center"/>
      <protection hidden="1"/>
    </xf>
    <xf numFmtId="0" fontId="5" fillId="2" borderId="108" xfId="0" applyFont="1" applyFill="1" applyBorder="1" applyAlignment="1" applyProtection="1">
      <alignment horizontal="center" vertical="center"/>
      <protection hidden="1"/>
    </xf>
    <xf numFmtId="0" fontId="5" fillId="2" borderId="120" xfId="0" applyFont="1" applyFill="1" applyBorder="1" applyAlignment="1" applyProtection="1">
      <alignment horizontal="center" vertical="center"/>
      <protection hidden="1"/>
    </xf>
    <xf numFmtId="0" fontId="5" fillId="2" borderId="20" xfId="0" applyFont="1" applyFill="1" applyBorder="1" applyAlignment="1" applyProtection="1">
      <alignment horizontal="center" vertical="center"/>
      <protection hidden="1"/>
    </xf>
    <xf numFmtId="0" fontId="5" fillId="2" borderId="121" xfId="0" applyFont="1" applyFill="1" applyBorder="1" applyAlignment="1" applyProtection="1">
      <alignment horizontal="center" vertical="center"/>
      <protection hidden="1"/>
    </xf>
    <xf numFmtId="0" fontId="5" fillId="2" borderId="17" xfId="0" applyFont="1" applyFill="1" applyBorder="1" applyAlignment="1" applyProtection="1">
      <alignment horizontal="center" vertical="center" wrapText="1"/>
      <protection hidden="1"/>
    </xf>
    <xf numFmtId="167" fontId="4" fillId="4" borderId="87" xfId="38" applyNumberFormat="1" applyFont="1" applyFill="1" applyBorder="1" applyAlignment="1" applyProtection="1">
      <alignment vertical="center"/>
      <protection locked="0" hidden="1"/>
    </xf>
    <xf numFmtId="0" fontId="4" fillId="0" borderId="88" xfId="0" applyFont="1" applyBorder="1" applyAlignment="1" applyProtection="1">
      <alignment horizontal="center" vertical="center"/>
      <protection hidden="1"/>
    </xf>
    <xf numFmtId="172" fontId="4" fillId="6" borderId="88" xfId="89" applyNumberFormat="1" applyFont="1" applyFill="1" applyBorder="1" applyAlignment="1" applyProtection="1">
      <alignment vertical="center"/>
      <protection hidden="1"/>
    </xf>
    <xf numFmtId="0" fontId="4" fillId="0" borderId="47" xfId="0" quotePrefix="1" applyFont="1" applyBorder="1" applyAlignment="1" applyProtection="1">
      <alignment horizontal="center" vertical="center"/>
      <protection hidden="1"/>
    </xf>
    <xf numFmtId="3" fontId="4" fillId="6" borderId="122" xfId="0" quotePrefix="1" applyNumberFormat="1" applyFont="1" applyFill="1" applyBorder="1" applyAlignment="1" applyProtection="1">
      <alignment horizontal="right" vertical="center"/>
      <protection hidden="1"/>
    </xf>
    <xf numFmtId="0" fontId="4" fillId="6" borderId="88" xfId="0" quotePrefix="1" applyFont="1" applyFill="1" applyBorder="1" applyAlignment="1" applyProtection="1">
      <alignment horizontal="right" vertical="center"/>
      <protection hidden="1"/>
    </xf>
    <xf numFmtId="3" fontId="4" fillId="6" borderId="45" xfId="0" applyNumberFormat="1" applyFont="1" applyFill="1" applyBorder="1" applyAlignment="1" applyProtection="1">
      <alignment vertical="center"/>
      <protection hidden="1"/>
    </xf>
    <xf numFmtId="0" fontId="4" fillId="0" borderId="123" xfId="0" applyFont="1" applyFill="1" applyBorder="1" applyAlignment="1" applyProtection="1">
      <alignment vertical="center" wrapText="1"/>
      <protection hidden="1"/>
    </xf>
    <xf numFmtId="165" fontId="4" fillId="5" borderId="89" xfId="0" applyNumberFormat="1" applyFont="1" applyFill="1" applyBorder="1" applyAlignment="1" applyProtection="1">
      <alignment vertical="center"/>
      <protection hidden="1"/>
    </xf>
    <xf numFmtId="167" fontId="4" fillId="4" borderId="50" xfId="38" applyNumberFormat="1" applyFont="1" applyFill="1" applyBorder="1" applyAlignment="1" applyProtection="1">
      <alignment vertical="center"/>
      <protection locked="0" hidden="1"/>
    </xf>
    <xf numFmtId="0" fontId="4" fillId="0" borderId="112" xfId="0" applyFont="1" applyBorder="1" applyAlignment="1" applyProtection="1">
      <alignment horizontal="center" vertical="center"/>
      <protection hidden="1"/>
    </xf>
    <xf numFmtId="172" fontId="4" fillId="6" borderId="112" xfId="89" applyNumberFormat="1" applyFont="1" applyFill="1" applyBorder="1" applyAlignment="1" applyProtection="1">
      <alignment vertical="center"/>
      <protection hidden="1"/>
    </xf>
    <xf numFmtId="0" fontId="4" fillId="0" borderId="112" xfId="0" applyFont="1" applyBorder="1" applyAlignment="1" applyProtection="1">
      <alignment vertical="center" wrapText="1"/>
      <protection hidden="1"/>
    </xf>
    <xf numFmtId="3" fontId="4" fillId="6" borderId="114" xfId="0" quotePrefix="1" applyNumberFormat="1" applyFont="1" applyFill="1" applyBorder="1" applyAlignment="1" applyProtection="1">
      <alignment horizontal="right" vertical="center"/>
      <protection hidden="1"/>
    </xf>
    <xf numFmtId="0" fontId="4" fillId="6" borderId="112" xfId="0" quotePrefix="1" applyFont="1" applyFill="1" applyBorder="1" applyAlignment="1" applyProtection="1">
      <alignment horizontal="right" vertical="center"/>
      <protection hidden="1"/>
    </xf>
    <xf numFmtId="167" fontId="4" fillId="3" borderId="50" xfId="38" applyNumberFormat="1" applyFont="1" applyFill="1" applyBorder="1" applyAlignment="1" applyProtection="1">
      <alignment vertical="center"/>
      <protection hidden="1"/>
    </xf>
    <xf numFmtId="0" fontId="4" fillId="0" borderId="112" xfId="0" quotePrefix="1" applyFont="1" applyBorder="1" applyAlignment="1" applyProtection="1">
      <alignment horizontal="center" vertical="center"/>
      <protection hidden="1"/>
    </xf>
    <xf numFmtId="1" fontId="4" fillId="6" borderId="114" xfId="0" quotePrefix="1" applyNumberFormat="1" applyFont="1" applyFill="1" applyBorder="1" applyAlignment="1" applyProtection="1">
      <alignment horizontal="right" vertical="center"/>
      <protection hidden="1"/>
    </xf>
    <xf numFmtId="0" fontId="4" fillId="6" borderId="114" xfId="0" quotePrefix="1" applyFont="1" applyFill="1" applyBorder="1" applyAlignment="1" applyProtection="1">
      <alignment horizontal="right" vertical="center"/>
      <protection hidden="1"/>
    </xf>
    <xf numFmtId="172" fontId="4" fillId="6" borderId="112" xfId="89" applyNumberFormat="1" applyFont="1" applyFill="1" applyBorder="1" applyAlignment="1" applyProtection="1">
      <alignment vertical="center" wrapText="1"/>
      <protection hidden="1"/>
    </xf>
    <xf numFmtId="0" fontId="4" fillId="0" borderId="108" xfId="0" applyFont="1" applyBorder="1" applyAlignment="1" applyProtection="1">
      <alignment horizontal="center" vertical="center"/>
      <protection hidden="1"/>
    </xf>
    <xf numFmtId="172" fontId="4" fillId="6" borderId="108" xfId="89" applyNumberFormat="1" applyFont="1" applyFill="1" applyBorder="1" applyAlignment="1" applyProtection="1">
      <alignment vertical="center"/>
      <protection hidden="1"/>
    </xf>
    <xf numFmtId="0" fontId="4" fillId="0" borderId="103" xfId="0" quotePrefix="1" applyFont="1" applyBorder="1" applyAlignment="1" applyProtection="1">
      <alignment horizontal="center" vertical="center"/>
      <protection hidden="1"/>
    </xf>
    <xf numFmtId="1" fontId="4" fillId="6" borderId="119" xfId="0" quotePrefix="1" applyNumberFormat="1" applyFont="1" applyFill="1" applyBorder="1" applyAlignment="1" applyProtection="1">
      <alignment horizontal="right" vertical="center"/>
      <protection hidden="1"/>
    </xf>
    <xf numFmtId="0" fontId="4" fillId="6" borderId="108" xfId="0" quotePrefix="1" applyFont="1" applyFill="1" applyBorder="1" applyAlignment="1" applyProtection="1">
      <alignment horizontal="right" vertical="center"/>
      <protection hidden="1"/>
    </xf>
    <xf numFmtId="3" fontId="4" fillId="6" borderId="107" xfId="0" applyNumberFormat="1" applyFont="1" applyFill="1" applyBorder="1" applyAlignment="1" applyProtection="1">
      <alignment vertical="center"/>
      <protection hidden="1"/>
    </xf>
    <xf numFmtId="0" fontId="4" fillId="0" borderId="108" xfId="0" applyFont="1" applyFill="1" applyBorder="1" applyAlignment="1" applyProtection="1">
      <alignment vertical="center" wrapText="1"/>
      <protection hidden="1"/>
    </xf>
    <xf numFmtId="165" fontId="4" fillId="5" borderId="124" xfId="0" applyNumberFormat="1" applyFont="1" applyFill="1" applyBorder="1" applyAlignment="1" applyProtection="1">
      <alignment vertical="center"/>
      <protection hidden="1"/>
    </xf>
    <xf numFmtId="0" fontId="18" fillId="8" borderId="81" xfId="0" applyFont="1" applyFill="1" applyBorder="1" applyAlignment="1">
      <alignment vertical="center" wrapText="1"/>
    </xf>
    <xf numFmtId="0" fontId="17" fillId="0" borderId="66" xfId="0" applyFont="1" applyFill="1" applyBorder="1" applyAlignment="1">
      <alignment vertical="center" wrapText="1"/>
    </xf>
    <xf numFmtId="0" fontId="17" fillId="0" borderId="98" xfId="0" applyFont="1" applyFill="1" applyBorder="1" applyAlignment="1">
      <alignment horizontal="center" vertical="center" wrapText="1"/>
    </xf>
    <xf numFmtId="0" fontId="17" fillId="0" borderId="99" xfId="0" applyFont="1" applyFill="1" applyBorder="1" applyAlignment="1">
      <alignment horizontal="center" vertical="center" wrapText="1"/>
    </xf>
    <xf numFmtId="0" fontId="17" fillId="0" borderId="100" xfId="0" applyFont="1" applyFill="1" applyBorder="1" applyAlignment="1">
      <alignment vertical="center" wrapText="1"/>
    </xf>
    <xf numFmtId="0" fontId="17" fillId="0" borderId="64" xfId="0" applyFont="1" applyFill="1" applyBorder="1" applyAlignment="1">
      <alignment vertical="center" wrapText="1"/>
    </xf>
    <xf numFmtId="0" fontId="5" fillId="14" borderId="79" xfId="0" applyFont="1" applyFill="1" applyBorder="1" applyAlignment="1" applyProtection="1">
      <alignment horizontal="left" vertical="center"/>
      <protection hidden="1"/>
    </xf>
    <xf numFmtId="0" fontId="5" fillId="14" borderId="79" xfId="0" applyFont="1" applyFill="1" applyBorder="1" applyAlignment="1" applyProtection="1">
      <alignment horizontal="left" vertical="center" wrapText="1"/>
      <protection hidden="1"/>
    </xf>
    <xf numFmtId="0" fontId="5" fillId="8" borderId="42" xfId="0" applyFont="1" applyFill="1" applyBorder="1" applyAlignment="1" applyProtection="1">
      <alignment horizontal="center" vertical="center" wrapText="1"/>
      <protection hidden="1"/>
    </xf>
    <xf numFmtId="0" fontId="5" fillId="8" borderId="43" xfId="0" applyFont="1" applyFill="1" applyBorder="1" applyAlignment="1" applyProtection="1">
      <alignment horizontal="center" vertical="center" wrapText="1"/>
      <protection hidden="1"/>
    </xf>
    <xf numFmtId="0" fontId="5" fillId="8" borderId="44" xfId="0" applyFont="1" applyFill="1" applyBorder="1" applyAlignment="1" applyProtection="1">
      <alignment horizontal="center" vertical="center" wrapText="1"/>
      <protection hidden="1"/>
    </xf>
    <xf numFmtId="0" fontId="5" fillId="8" borderId="83" xfId="0" applyFont="1" applyFill="1" applyBorder="1" applyAlignment="1" applyProtection="1">
      <alignment horizontal="center" vertical="center" wrapText="1"/>
      <protection hidden="1"/>
    </xf>
    <xf numFmtId="0" fontId="5" fillId="8" borderId="10" xfId="0" applyFont="1" applyFill="1" applyBorder="1" applyAlignment="1" applyProtection="1">
      <alignment horizontal="center" vertical="center" wrapText="1"/>
      <protection hidden="1"/>
    </xf>
    <xf numFmtId="0" fontId="5" fillId="8" borderId="67" xfId="0" applyFont="1" applyFill="1" applyBorder="1" applyAlignment="1" applyProtection="1">
      <alignment horizontal="center" vertical="center" wrapText="1"/>
      <protection hidden="1"/>
    </xf>
    <xf numFmtId="0" fontId="5" fillId="8" borderId="47" xfId="0" applyFont="1" applyFill="1" applyBorder="1" applyAlignment="1" applyProtection="1">
      <alignment horizontal="center" vertical="center" wrapText="1"/>
      <protection hidden="1"/>
    </xf>
    <xf numFmtId="0" fontId="4" fillId="8" borderId="27" xfId="0" applyFont="1" applyFill="1" applyBorder="1" applyAlignment="1" applyProtection="1">
      <alignment horizontal="center" vertical="center" wrapText="1"/>
      <protection hidden="1"/>
    </xf>
    <xf numFmtId="0" fontId="4" fillId="8" borderId="10" xfId="0" applyFont="1" applyFill="1" applyBorder="1" applyAlignment="1" applyProtection="1">
      <alignment horizontal="center" vertical="center" wrapText="1"/>
      <protection hidden="1"/>
    </xf>
    <xf numFmtId="0" fontId="5" fillId="12" borderId="78" xfId="0" applyFont="1" applyFill="1" applyBorder="1" applyAlignment="1" applyProtection="1">
      <alignment horizontal="left" vertical="center"/>
      <protection hidden="1"/>
    </xf>
    <xf numFmtId="0" fontId="5" fillId="12" borderId="84" xfId="0" applyFont="1" applyFill="1" applyBorder="1" applyAlignment="1" applyProtection="1">
      <alignment horizontal="left" vertical="center"/>
      <protection hidden="1"/>
    </xf>
    <xf numFmtId="0" fontId="5" fillId="8" borderId="45" xfId="0" applyFont="1" applyFill="1" applyBorder="1" applyAlignment="1" applyProtection="1">
      <alignment horizontal="center" vertical="center" wrapText="1"/>
      <protection hidden="1"/>
    </xf>
    <xf numFmtId="0" fontId="5" fillId="8" borderId="19" xfId="0" applyFont="1" applyFill="1" applyBorder="1" applyAlignment="1" applyProtection="1">
      <alignment horizontal="center" vertical="center" wrapText="1"/>
      <protection hidden="1"/>
    </xf>
    <xf numFmtId="165" fontId="4" fillId="5" borderId="10" xfId="0" applyNumberFormat="1" applyFont="1" applyFill="1" applyBorder="1" applyAlignment="1" applyProtection="1">
      <alignment horizontal="right" vertical="center"/>
      <protection hidden="1"/>
    </xf>
    <xf numFmtId="165" fontId="4" fillId="5" borderId="23" xfId="0" applyNumberFormat="1" applyFont="1" applyFill="1" applyBorder="1" applyAlignment="1" applyProtection="1">
      <alignment horizontal="right" vertical="center"/>
      <protection hidden="1"/>
    </xf>
    <xf numFmtId="165" fontId="4" fillId="5" borderId="12" xfId="0" applyNumberFormat="1" applyFont="1" applyFill="1" applyBorder="1" applyAlignment="1" applyProtection="1">
      <alignment horizontal="right" vertical="center"/>
      <protection hidden="1"/>
    </xf>
    <xf numFmtId="0" fontId="4" fillId="0" borderId="115" xfId="0" quotePrefix="1" applyFont="1" applyBorder="1" applyAlignment="1" applyProtection="1">
      <alignment horizontal="center" vertical="center" wrapText="1"/>
      <protection hidden="1"/>
    </xf>
    <xf numFmtId="0" fontId="4" fillId="0" borderId="0" xfId="0" quotePrefix="1" applyFont="1" applyBorder="1" applyAlignment="1" applyProtection="1">
      <alignment horizontal="center" vertical="center" wrapText="1"/>
      <protection hidden="1"/>
    </xf>
    <xf numFmtId="0" fontId="4" fillId="0" borderId="9" xfId="0" quotePrefix="1" applyFont="1" applyBorder="1" applyAlignment="1" applyProtection="1">
      <alignment horizontal="center" vertical="center" wrapText="1"/>
      <protection hidden="1"/>
    </xf>
    <xf numFmtId="0" fontId="4" fillId="0" borderId="115"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4" fillId="0" borderId="53" xfId="0" applyFont="1" applyBorder="1" applyAlignment="1" applyProtection="1">
      <alignment horizontal="center" vertical="center" wrapText="1"/>
      <protection hidden="1"/>
    </xf>
    <xf numFmtId="0" fontId="4" fillId="0" borderId="49" xfId="0" applyFont="1" applyBorder="1" applyAlignment="1" applyProtection="1">
      <alignment horizontal="center" vertical="center" wrapText="1"/>
      <protection hidden="1"/>
    </xf>
    <xf numFmtId="0" fontId="4" fillId="0" borderId="28" xfId="0" applyFont="1" applyBorder="1" applyAlignment="1" applyProtection="1">
      <alignment horizontal="center" vertical="center" wrapText="1"/>
      <protection hidden="1"/>
    </xf>
    <xf numFmtId="3" fontId="4" fillId="16" borderId="7" xfId="0" applyNumberFormat="1" applyFont="1" applyFill="1" applyBorder="1" applyAlignment="1" applyProtection="1">
      <alignment horizontal="right" vertical="center"/>
      <protection hidden="1"/>
    </xf>
    <xf numFmtId="3" fontId="4" fillId="16" borderId="0" xfId="0" applyNumberFormat="1" applyFont="1" applyFill="1" applyBorder="1" applyAlignment="1" applyProtection="1">
      <alignment horizontal="right" vertical="center"/>
      <protection hidden="1"/>
    </xf>
    <xf numFmtId="3" fontId="4" fillId="16" borderId="9" xfId="0" applyNumberFormat="1" applyFont="1" applyFill="1" applyBorder="1" applyAlignment="1" applyProtection="1">
      <alignment horizontal="right" vertical="center"/>
      <protection hidden="1"/>
    </xf>
    <xf numFmtId="0" fontId="4" fillId="0" borderId="27" xfId="0" applyFont="1" applyFill="1" applyBorder="1" applyAlignment="1" applyProtection="1">
      <alignment horizontal="center" vertical="center" wrapText="1"/>
      <protection hidden="1"/>
    </xf>
    <xf numFmtId="0" fontId="4" fillId="0" borderId="18" xfId="0" applyFont="1" applyFill="1" applyBorder="1" applyAlignment="1" applyProtection="1">
      <alignment horizontal="center" vertical="center" wrapText="1"/>
      <protection hidden="1"/>
    </xf>
    <xf numFmtId="0" fontId="4" fillId="0" borderId="26" xfId="0" applyFont="1" applyFill="1" applyBorder="1" applyAlignment="1" applyProtection="1">
      <alignment horizontal="center" vertical="center" wrapText="1"/>
      <protection hidden="1"/>
    </xf>
    <xf numFmtId="165" fontId="4" fillId="5" borderId="67" xfId="0" applyNumberFormat="1" applyFont="1" applyFill="1" applyBorder="1" applyAlignment="1" applyProtection="1">
      <alignment horizontal="right" vertical="center"/>
      <protection hidden="1"/>
    </xf>
    <xf numFmtId="165" fontId="4" fillId="5" borderId="68" xfId="0" applyNumberFormat="1" applyFont="1" applyFill="1" applyBorder="1" applyAlignment="1" applyProtection="1">
      <alignment horizontal="right" vertical="center"/>
      <protection hidden="1"/>
    </xf>
    <xf numFmtId="165" fontId="4" fillId="5" borderId="64" xfId="0" applyNumberFormat="1" applyFont="1" applyFill="1" applyBorder="1" applyAlignment="1" applyProtection="1">
      <alignment horizontal="right" vertical="center"/>
      <protection hidden="1"/>
    </xf>
    <xf numFmtId="0" fontId="5" fillId="9" borderId="78" xfId="0" applyFont="1" applyFill="1" applyBorder="1" applyAlignment="1" applyProtection="1">
      <alignment horizontal="left" vertical="center"/>
      <protection hidden="1"/>
    </xf>
    <xf numFmtId="0" fontId="5" fillId="9" borderId="84" xfId="0" applyFont="1" applyFill="1" applyBorder="1" applyAlignment="1" applyProtection="1">
      <alignment horizontal="left" vertical="center"/>
      <protection hidden="1"/>
    </xf>
    <xf numFmtId="0" fontId="5" fillId="10" borderId="78" xfId="0" applyFont="1" applyFill="1" applyBorder="1" applyAlignment="1" applyProtection="1">
      <alignment horizontal="left" vertical="center"/>
      <protection hidden="1"/>
    </xf>
    <xf numFmtId="0" fontId="5" fillId="10" borderId="84" xfId="0" applyFont="1" applyFill="1" applyBorder="1" applyAlignment="1" applyProtection="1">
      <alignment horizontal="left" vertical="center"/>
      <protection hidden="1"/>
    </xf>
    <xf numFmtId="0" fontId="7" fillId="2" borderId="78" xfId="0" applyFont="1" applyFill="1" applyBorder="1" applyAlignment="1" applyProtection="1">
      <alignment horizontal="left" vertical="center"/>
      <protection hidden="1"/>
    </xf>
    <xf numFmtId="0" fontId="7" fillId="2" borderId="79" xfId="0" applyFont="1" applyFill="1" applyBorder="1" applyAlignment="1" applyProtection="1">
      <alignment horizontal="left" vertical="center"/>
      <protection hidden="1"/>
    </xf>
    <xf numFmtId="165" fontId="4" fillId="4" borderId="52" xfId="0" applyNumberFormat="1" applyFont="1" applyFill="1" applyBorder="1" applyAlignment="1" applyProtection="1">
      <alignment horizontal="right" vertical="center"/>
      <protection locked="0" hidden="1"/>
    </xf>
    <xf numFmtId="165" fontId="4" fillId="4" borderId="48" xfId="0" applyNumberFormat="1" applyFont="1" applyFill="1" applyBorder="1" applyAlignment="1" applyProtection="1">
      <alignment horizontal="right" vertical="center"/>
      <protection locked="0" hidden="1"/>
    </xf>
    <xf numFmtId="165" fontId="4" fillId="4" borderId="30" xfId="0" applyNumberFormat="1" applyFont="1" applyFill="1" applyBorder="1" applyAlignment="1" applyProtection="1">
      <alignment horizontal="right" vertical="center"/>
      <protection locked="0" hidden="1"/>
    </xf>
    <xf numFmtId="0" fontId="5" fillId="2" borderId="78" xfId="0" applyFont="1" applyFill="1" applyBorder="1" applyAlignment="1" applyProtection="1">
      <alignment horizontal="left" vertical="center" wrapText="1"/>
      <protection hidden="1"/>
    </xf>
    <xf numFmtId="0" fontId="5" fillId="2" borderId="79" xfId="0" applyFont="1" applyFill="1" applyBorder="1" applyAlignment="1" applyProtection="1">
      <alignment horizontal="left" vertical="center" wrapText="1"/>
      <protection hidden="1"/>
    </xf>
    <xf numFmtId="165" fontId="4" fillId="5" borderId="71" xfId="0" applyNumberFormat="1" applyFont="1" applyFill="1" applyBorder="1" applyAlignment="1" applyProtection="1">
      <alignment horizontal="right" vertical="center"/>
      <protection hidden="1"/>
    </xf>
    <xf numFmtId="165" fontId="4" fillId="5" borderId="73" xfId="0" applyNumberFormat="1" applyFont="1" applyFill="1" applyBorder="1" applyAlignment="1" applyProtection="1">
      <alignment horizontal="right" vertical="center"/>
      <protection hidden="1"/>
    </xf>
    <xf numFmtId="165" fontId="4" fillId="5" borderId="75" xfId="0" applyNumberFormat="1" applyFont="1" applyFill="1" applyBorder="1" applyAlignment="1" applyProtection="1">
      <alignment horizontal="right" vertical="center"/>
      <protection hidden="1"/>
    </xf>
    <xf numFmtId="165" fontId="4" fillId="5" borderId="77" xfId="0" applyNumberFormat="1" applyFont="1" applyFill="1" applyBorder="1" applyAlignment="1" applyProtection="1">
      <alignment horizontal="right" vertical="center"/>
      <protection hidden="1"/>
    </xf>
    <xf numFmtId="165" fontId="4" fillId="4" borderId="54" xfId="0" applyNumberFormat="1" applyFont="1" applyFill="1" applyBorder="1" applyAlignment="1" applyProtection="1">
      <alignment horizontal="right" vertical="center"/>
      <protection locked="0" hidden="1"/>
    </xf>
    <xf numFmtId="165" fontId="4" fillId="4" borderId="56" xfId="0" applyNumberFormat="1" applyFont="1" applyFill="1" applyBorder="1" applyAlignment="1" applyProtection="1">
      <alignment horizontal="right" vertical="center"/>
      <protection locked="0" hidden="1"/>
    </xf>
    <xf numFmtId="165" fontId="4" fillId="4" borderId="58" xfId="0" applyNumberFormat="1" applyFont="1" applyFill="1" applyBorder="1" applyAlignment="1" applyProtection="1">
      <alignment horizontal="right" vertical="center"/>
      <protection locked="0" hidden="1"/>
    </xf>
    <xf numFmtId="165" fontId="4" fillId="4" borderId="60" xfId="0" applyNumberFormat="1" applyFont="1" applyFill="1" applyBorder="1" applyAlignment="1" applyProtection="1">
      <alignment horizontal="right" vertical="center"/>
      <protection locked="0" hidden="1"/>
    </xf>
    <xf numFmtId="0" fontId="4" fillId="2" borderId="35" xfId="0" applyFont="1" applyFill="1" applyBorder="1" applyAlignment="1" applyProtection="1">
      <alignment horizontal="center" vertical="center" wrapText="1"/>
      <protection hidden="1"/>
    </xf>
    <xf numFmtId="0" fontId="4" fillId="2" borderId="21" xfId="0" applyFont="1" applyFill="1" applyBorder="1" applyAlignment="1" applyProtection="1">
      <alignment horizontal="center" vertical="center" wrapText="1"/>
      <protection hidden="1"/>
    </xf>
    <xf numFmtId="0" fontId="4" fillId="2" borderId="36" xfId="0" applyFont="1" applyFill="1" applyBorder="1" applyAlignment="1" applyProtection="1">
      <alignment horizontal="center" vertical="center" wrapText="1"/>
      <protection hidden="1"/>
    </xf>
    <xf numFmtId="0" fontId="4" fillId="2" borderId="22" xfId="0" applyFont="1" applyFill="1" applyBorder="1" applyAlignment="1" applyProtection="1">
      <alignment horizontal="center" vertical="center" wrapText="1"/>
      <protection hidden="1"/>
    </xf>
    <xf numFmtId="0" fontId="4" fillId="2" borderId="55" xfId="0" applyFont="1" applyFill="1" applyBorder="1" applyAlignment="1" applyProtection="1">
      <alignment horizontal="center" vertical="center" wrapText="1"/>
      <protection hidden="1"/>
    </xf>
    <xf numFmtId="0" fontId="4" fillId="2" borderId="57" xfId="0" applyFont="1" applyFill="1" applyBorder="1" applyAlignment="1" applyProtection="1">
      <alignment horizontal="center" vertical="center" wrapText="1"/>
      <protection hidden="1"/>
    </xf>
    <xf numFmtId="0" fontId="4" fillId="2" borderId="59" xfId="0" applyFont="1" applyFill="1" applyBorder="1" applyAlignment="1" applyProtection="1">
      <alignment horizontal="center" vertical="center" wrapText="1"/>
      <protection hidden="1"/>
    </xf>
    <xf numFmtId="0" fontId="4" fillId="2" borderId="61" xfId="0" applyFont="1" applyFill="1" applyBorder="1" applyAlignment="1" applyProtection="1">
      <alignment horizontal="center" vertical="center" wrapText="1"/>
      <protection hidden="1"/>
    </xf>
    <xf numFmtId="0" fontId="4" fillId="2" borderId="37" xfId="0" applyFont="1" applyFill="1" applyBorder="1" applyAlignment="1" applyProtection="1">
      <alignment horizontal="center" vertical="center"/>
      <protection hidden="1"/>
    </xf>
    <xf numFmtId="0" fontId="4" fillId="2" borderId="13" xfId="0" applyFont="1" applyFill="1" applyBorder="1" applyAlignment="1" applyProtection="1">
      <alignment horizontal="center" vertical="center"/>
      <protection hidden="1"/>
    </xf>
    <xf numFmtId="0" fontId="4" fillId="2" borderId="38" xfId="0"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protection hidden="1"/>
    </xf>
    <xf numFmtId="0" fontId="4" fillId="2" borderId="39" xfId="0" applyFont="1" applyFill="1" applyBorder="1" applyAlignment="1" applyProtection="1">
      <alignment horizontal="center" vertical="center"/>
      <protection hidden="1"/>
    </xf>
    <xf numFmtId="0" fontId="4" fillId="2" borderId="16" xfId="0" applyFont="1" applyFill="1" applyBorder="1" applyAlignment="1" applyProtection="1">
      <alignment horizontal="center" vertical="center"/>
      <protection hidden="1"/>
    </xf>
    <xf numFmtId="0" fontId="4" fillId="2" borderId="40" xfId="0" applyFont="1" applyFill="1" applyBorder="1" applyAlignment="1" applyProtection="1">
      <alignment horizontal="center" vertical="center"/>
      <protection hidden="1"/>
    </xf>
    <xf numFmtId="0" fontId="4" fillId="2" borderId="14" xfId="0" applyFont="1" applyFill="1" applyBorder="1" applyAlignment="1" applyProtection="1">
      <alignment horizontal="center" vertical="center"/>
      <protection hidden="1"/>
    </xf>
    <xf numFmtId="0" fontId="4" fillId="2" borderId="7" xfId="0" applyFont="1" applyFill="1" applyBorder="1" applyAlignment="1" applyProtection="1">
      <alignment horizontal="center" vertical="center" wrapText="1"/>
      <protection hidden="1"/>
    </xf>
    <xf numFmtId="0" fontId="4" fillId="2" borderId="53"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4" fillId="2" borderId="49"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4" fillId="2" borderId="28" xfId="0" applyFont="1" applyFill="1" applyBorder="1" applyAlignment="1" applyProtection="1">
      <alignment horizontal="center" vertical="center" wrapText="1"/>
      <protection hidden="1"/>
    </xf>
    <xf numFmtId="0" fontId="7" fillId="14" borderId="86" xfId="0" applyFont="1" applyFill="1" applyBorder="1" applyAlignment="1" applyProtection="1">
      <alignment horizontal="left" vertical="center"/>
      <protection hidden="1"/>
    </xf>
    <xf numFmtId="0" fontId="7" fillId="14" borderId="84" xfId="0" applyFont="1" applyFill="1" applyBorder="1" applyAlignment="1" applyProtection="1">
      <alignment horizontal="left" vertical="center"/>
      <protection hidden="1"/>
    </xf>
    <xf numFmtId="0" fontId="4" fillId="2" borderId="7" xfId="0" applyFont="1" applyFill="1" applyBorder="1" applyAlignment="1" applyProtection="1">
      <alignment horizontal="center" vertical="center"/>
      <protection hidden="1"/>
    </xf>
    <xf numFmtId="0" fontId="4" fillId="2" borderId="27"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center"/>
      <protection hidden="1"/>
    </xf>
    <xf numFmtId="0" fontId="4" fillId="2" borderId="18" xfId="0" applyFont="1" applyFill="1" applyBorder="1" applyAlignment="1" applyProtection="1">
      <alignment horizontal="center" vertical="center"/>
      <protection hidden="1"/>
    </xf>
    <xf numFmtId="0" fontId="4" fillId="2" borderId="9" xfId="0" applyFont="1" applyFill="1" applyBorder="1" applyAlignment="1" applyProtection="1">
      <alignment horizontal="center" vertical="center"/>
      <protection hidden="1"/>
    </xf>
    <xf numFmtId="0" fontId="4" fillId="2" borderId="26" xfId="0" applyFont="1" applyFill="1" applyBorder="1" applyAlignment="1" applyProtection="1">
      <alignment horizontal="center" vertical="center"/>
      <protection hidden="1"/>
    </xf>
    <xf numFmtId="0" fontId="4" fillId="0" borderId="78"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80" xfId="0" applyFont="1" applyBorder="1" applyAlignment="1">
      <alignment horizontal="center" vertical="center" wrapText="1"/>
    </xf>
    <xf numFmtId="167" fontId="4" fillId="4" borderId="48" xfId="0" applyNumberFormat="1" applyFont="1" applyFill="1" applyBorder="1" applyAlignment="1" applyProtection="1">
      <alignment horizontal="right" vertical="center"/>
      <protection locked="0" hidden="1"/>
    </xf>
    <xf numFmtId="167" fontId="4" fillId="4" borderId="30" xfId="0" applyNumberFormat="1" applyFont="1" applyFill="1" applyBorder="1" applyAlignment="1" applyProtection="1">
      <alignment horizontal="right" vertical="center"/>
      <protection locked="0" hidden="1"/>
    </xf>
    <xf numFmtId="0" fontId="4" fillId="0" borderId="0" xfId="0" quotePrefix="1" applyFont="1" applyBorder="1" applyAlignment="1" applyProtection="1">
      <alignment horizontal="center" vertical="center"/>
      <protection hidden="1"/>
    </xf>
    <xf numFmtId="0" fontId="4" fillId="0" borderId="9" xfId="0" quotePrefix="1" applyFont="1" applyBorder="1" applyAlignment="1" applyProtection="1">
      <alignment horizontal="center" vertical="center"/>
      <protection hidden="1"/>
    </xf>
    <xf numFmtId="0" fontId="4" fillId="0" borderId="0" xfId="0" applyFont="1" applyBorder="1" applyAlignment="1" applyProtection="1">
      <alignment horizontal="left" vertical="center" wrapText="1"/>
      <protection hidden="1"/>
    </xf>
    <xf numFmtId="0" fontId="4" fillId="0" borderId="9" xfId="0" applyFont="1" applyBorder="1" applyAlignment="1" applyProtection="1">
      <alignment horizontal="left" vertical="center" wrapText="1"/>
      <protection hidden="1"/>
    </xf>
    <xf numFmtId="167" fontId="4" fillId="4" borderId="52" xfId="0" applyNumberFormat="1" applyFont="1" applyFill="1" applyBorder="1" applyAlignment="1" applyProtection="1">
      <alignment horizontal="right" vertical="center"/>
      <protection locked="0" hidden="1"/>
    </xf>
    <xf numFmtId="0" fontId="4" fillId="0" borderId="7" xfId="0" quotePrefix="1" applyFont="1" applyBorder="1" applyAlignment="1" applyProtection="1">
      <alignment horizontal="center" vertical="center"/>
      <protection hidden="1"/>
    </xf>
    <xf numFmtId="0" fontId="4" fillId="0" borderId="7" xfId="0" applyFont="1" applyBorder="1" applyAlignment="1" applyProtection="1">
      <alignment horizontal="left" vertical="center" wrapText="1"/>
      <protection hidden="1"/>
    </xf>
    <xf numFmtId="167" fontId="4" fillId="4" borderId="50" xfId="0" applyNumberFormat="1" applyFont="1" applyFill="1" applyBorder="1" applyAlignment="1" applyProtection="1">
      <alignment horizontal="right" vertical="center" wrapText="1"/>
      <protection locked="0" hidden="1"/>
    </xf>
    <xf numFmtId="0" fontId="4" fillId="0" borderId="2" xfId="0" applyFont="1" applyBorder="1" applyAlignment="1" applyProtection="1">
      <alignment horizontal="left" vertical="center" wrapText="1"/>
      <protection hidden="1"/>
    </xf>
    <xf numFmtId="0" fontId="4" fillId="0" borderId="115" xfId="0" applyFont="1" applyBorder="1" applyAlignment="1" applyProtection="1">
      <alignment horizontal="left" vertical="center" wrapText="1"/>
      <protection hidden="1"/>
    </xf>
    <xf numFmtId="0" fontId="4" fillId="0" borderId="113" xfId="0" applyFont="1" applyFill="1" applyBorder="1" applyAlignment="1" applyProtection="1">
      <alignment horizontal="center" vertical="center" wrapText="1"/>
      <protection hidden="1"/>
    </xf>
    <xf numFmtId="0" fontId="4" fillId="0" borderId="115" xfId="0" quotePrefix="1" applyFont="1" applyBorder="1" applyAlignment="1" applyProtection="1">
      <alignment horizontal="center" vertical="center"/>
      <protection hidden="1"/>
    </xf>
    <xf numFmtId="3" fontId="4" fillId="16" borderId="115" xfId="0" applyNumberFormat="1" applyFont="1" applyFill="1" applyBorder="1" applyAlignment="1" applyProtection="1">
      <alignment horizontal="right" vertical="center"/>
      <protection hidden="1"/>
    </xf>
    <xf numFmtId="0" fontId="7" fillId="2" borderId="78" xfId="0" applyFont="1" applyFill="1" applyBorder="1" applyAlignment="1" applyProtection="1">
      <alignment horizontal="left" vertical="center" wrapText="1"/>
      <protection hidden="1"/>
    </xf>
    <xf numFmtId="0" fontId="7" fillId="2" borderId="79"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18" xfId="0" applyFont="1" applyFill="1" applyBorder="1" applyAlignment="1" applyProtection="1">
      <alignment horizontal="left" vertical="center" wrapText="1"/>
      <protection hidden="1"/>
    </xf>
    <xf numFmtId="0" fontId="4" fillId="0" borderId="49" xfId="0" applyFont="1" applyBorder="1" applyAlignment="1" applyProtection="1">
      <alignment horizontal="center" vertical="center"/>
      <protection hidden="1"/>
    </xf>
    <xf numFmtId="0" fontId="4" fillId="0" borderId="28" xfId="0" applyFont="1" applyBorder="1" applyAlignment="1" applyProtection="1">
      <alignment horizontal="center" vertical="center"/>
      <protection hidden="1"/>
    </xf>
    <xf numFmtId="0" fontId="4" fillId="0" borderId="7" xfId="0" applyFont="1" applyFill="1" applyBorder="1" applyAlignment="1" applyProtection="1">
      <alignment horizontal="left" vertical="center" wrapText="1"/>
      <protection hidden="1"/>
    </xf>
    <xf numFmtId="0" fontId="4" fillId="0" borderId="9" xfId="0" applyFont="1" applyFill="1" applyBorder="1" applyAlignment="1" applyProtection="1">
      <alignment horizontal="left" vertical="center" wrapText="1"/>
      <protection hidden="1"/>
    </xf>
    <xf numFmtId="0" fontId="4" fillId="0" borderId="27" xfId="0" applyFont="1" applyFill="1" applyBorder="1" applyAlignment="1" applyProtection="1">
      <alignment horizontal="left" vertical="center" wrapText="1"/>
      <protection hidden="1"/>
    </xf>
    <xf numFmtId="0" fontId="4" fillId="0" borderId="26" xfId="0" applyFont="1" applyFill="1" applyBorder="1" applyAlignment="1" applyProtection="1">
      <alignment horizontal="left" vertical="center" wrapText="1"/>
      <protection hidden="1"/>
    </xf>
    <xf numFmtId="3" fontId="4" fillId="16" borderId="52" xfId="0" applyNumberFormat="1" applyFont="1" applyFill="1" applyBorder="1" applyAlignment="1" applyProtection="1">
      <alignment horizontal="right" vertical="center"/>
      <protection hidden="1"/>
    </xf>
    <xf numFmtId="3" fontId="4" fillId="16" borderId="48" xfId="0" applyNumberFormat="1" applyFont="1" applyFill="1" applyBorder="1" applyAlignment="1" applyProtection="1">
      <alignment horizontal="right" vertical="center"/>
      <protection hidden="1"/>
    </xf>
    <xf numFmtId="3" fontId="4" fillId="16" borderId="30" xfId="0" applyNumberFormat="1" applyFont="1" applyFill="1" applyBorder="1" applyAlignment="1" applyProtection="1">
      <alignment horizontal="right" vertical="center"/>
      <protection hidden="1"/>
    </xf>
    <xf numFmtId="0" fontId="4" fillId="0" borderId="53" xfId="0" applyFont="1" applyBorder="1" applyAlignment="1" applyProtection="1">
      <alignment horizontal="center" vertical="center"/>
      <protection hidden="1"/>
    </xf>
    <xf numFmtId="0" fontId="7" fillId="14" borderId="86" xfId="0" applyFont="1" applyFill="1" applyBorder="1" applyAlignment="1" applyProtection="1">
      <alignment horizontal="left" vertical="center" wrapText="1"/>
      <protection hidden="1"/>
    </xf>
    <xf numFmtId="0" fontId="7" fillId="14" borderId="84" xfId="0" applyFont="1" applyFill="1" applyBorder="1" applyAlignment="1" applyProtection="1">
      <alignment horizontal="left" vertical="center" wrapText="1"/>
      <protection hidden="1"/>
    </xf>
    <xf numFmtId="0" fontId="7" fillId="14" borderId="78" xfId="0" applyFont="1" applyFill="1" applyBorder="1" applyAlignment="1" applyProtection="1">
      <alignment horizontal="left" vertical="center" wrapText="1"/>
      <protection hidden="1"/>
    </xf>
    <xf numFmtId="0" fontId="7" fillId="14" borderId="79" xfId="0" applyFont="1" applyFill="1" applyBorder="1" applyAlignment="1" applyProtection="1">
      <alignment horizontal="left" vertical="center" wrapText="1"/>
      <protection hidden="1"/>
    </xf>
    <xf numFmtId="0" fontId="5" fillId="2" borderId="86" xfId="0" applyFont="1" applyFill="1" applyBorder="1" applyAlignment="1" applyProtection="1">
      <alignment horizontal="left" vertical="center" wrapText="1"/>
      <protection hidden="1"/>
    </xf>
    <xf numFmtId="0" fontId="5" fillId="2" borderId="84" xfId="0" applyFont="1" applyFill="1" applyBorder="1" applyAlignment="1" applyProtection="1">
      <alignment horizontal="left" vertical="center" wrapText="1"/>
      <protection hidden="1"/>
    </xf>
    <xf numFmtId="0" fontId="7" fillId="14" borderId="48" xfId="0" applyFont="1" applyFill="1" applyBorder="1" applyAlignment="1" applyProtection="1">
      <alignment horizontal="left" vertical="center" wrapText="1"/>
      <protection hidden="1"/>
    </xf>
    <xf numFmtId="0" fontId="7" fillId="14" borderId="0" xfId="0" applyFont="1" applyFill="1" applyBorder="1" applyAlignment="1" applyProtection="1">
      <alignment horizontal="left" vertical="center" wrapText="1"/>
      <protection hidden="1"/>
    </xf>
    <xf numFmtId="0" fontId="5" fillId="15" borderId="78" xfId="0" applyFont="1" applyFill="1" applyBorder="1" applyAlignment="1" applyProtection="1">
      <alignment horizontal="left" vertical="center"/>
      <protection hidden="1"/>
    </xf>
    <xf numFmtId="0" fontId="5" fillId="15" borderId="79" xfId="0" applyFont="1" applyFill="1" applyBorder="1" applyAlignment="1" applyProtection="1">
      <alignment horizontal="left" vertical="center"/>
      <protection hidden="1"/>
    </xf>
    <xf numFmtId="0" fontId="9" fillId="7" borderId="48" xfId="1" applyFont="1" applyFill="1" applyBorder="1" applyAlignment="1" applyProtection="1">
      <alignment horizontal="center" vertical="center" wrapText="1"/>
      <protection hidden="1"/>
    </xf>
    <xf numFmtId="0" fontId="9" fillId="7" borderId="0" xfId="1" applyFont="1" applyFill="1" applyBorder="1" applyAlignment="1" applyProtection="1">
      <alignment horizontal="center" vertical="center" wrapText="1"/>
      <protection hidden="1"/>
    </xf>
    <xf numFmtId="0" fontId="9" fillId="7" borderId="49" xfId="1"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165" fontId="4" fillId="5" borderId="102" xfId="0" applyNumberFormat="1" applyFont="1" applyFill="1" applyBorder="1" applyAlignment="1" applyProtection="1">
      <alignment horizontal="right" vertical="center"/>
      <protection hidden="1"/>
    </xf>
    <xf numFmtId="0" fontId="7" fillId="14" borderId="78" xfId="0" applyFont="1" applyFill="1" applyBorder="1" applyAlignment="1" applyProtection="1">
      <alignment horizontal="left" vertical="center"/>
      <protection hidden="1"/>
    </xf>
    <xf numFmtId="0" fontId="7" fillId="14" borderId="79" xfId="0" applyFont="1" applyFill="1" applyBorder="1" applyAlignment="1" applyProtection="1">
      <alignment horizontal="left" vertical="center"/>
      <protection hidden="1"/>
    </xf>
    <xf numFmtId="0" fontId="7" fillId="10" borderId="78" xfId="0" applyFont="1" applyFill="1" applyBorder="1" applyAlignment="1" applyProtection="1">
      <alignment horizontal="left" vertical="center"/>
      <protection hidden="1"/>
    </xf>
    <xf numFmtId="0" fontId="7" fillId="10" borderId="79" xfId="0" applyFont="1" applyFill="1" applyBorder="1" applyAlignment="1" applyProtection="1">
      <alignment horizontal="left" vertical="center"/>
      <protection hidden="1"/>
    </xf>
    <xf numFmtId="0" fontId="7" fillId="10" borderId="20" xfId="0" applyFont="1" applyFill="1" applyBorder="1" applyAlignment="1" applyProtection="1">
      <alignment horizontal="left" vertical="center"/>
      <protection hidden="1"/>
    </xf>
    <xf numFmtId="0" fontId="4" fillId="0" borderId="78" xfId="0" applyFont="1" applyBorder="1" applyAlignment="1">
      <alignment vertical="center" wrapText="1"/>
    </xf>
    <xf numFmtId="0" fontId="4" fillId="0" borderId="79" xfId="0" applyFont="1" applyBorder="1" applyAlignment="1">
      <alignment vertical="center" wrapText="1"/>
    </xf>
    <xf numFmtId="0" fontId="4" fillId="0" borderId="80" xfId="0" applyFont="1" applyBorder="1" applyAlignment="1">
      <alignment vertical="center" wrapText="1"/>
    </xf>
    <xf numFmtId="0" fontId="5" fillId="9" borderId="79" xfId="0" applyFont="1" applyFill="1" applyBorder="1" applyAlignment="1" applyProtection="1">
      <alignment horizontal="left" vertical="center"/>
      <protection hidden="1"/>
    </xf>
    <xf numFmtId="0" fontId="5" fillId="9" borderId="20" xfId="0" applyFont="1" applyFill="1" applyBorder="1" applyAlignment="1" applyProtection="1">
      <alignment horizontal="left" vertical="center"/>
      <protection hidden="1"/>
    </xf>
    <xf numFmtId="0" fontId="7" fillId="11" borderId="78" xfId="0" applyFont="1" applyFill="1" applyBorder="1" applyAlignment="1" applyProtection="1">
      <alignment horizontal="left" vertical="center"/>
      <protection hidden="1"/>
    </xf>
    <xf numFmtId="0" fontId="7" fillId="11" borderId="0" xfId="0" applyFont="1" applyFill="1" applyBorder="1" applyAlignment="1" applyProtection="1">
      <alignment horizontal="left" vertical="center"/>
      <protection hidden="1"/>
    </xf>
    <xf numFmtId="0" fontId="5" fillId="2" borderId="87" xfId="0" applyFont="1" applyFill="1" applyBorder="1" applyAlignment="1" applyProtection="1">
      <alignment horizontal="left" vertical="center" wrapText="1"/>
      <protection hidden="1"/>
    </xf>
    <xf numFmtId="0" fontId="5" fillId="2" borderId="88" xfId="0" applyFont="1" applyFill="1" applyBorder="1" applyAlignment="1" applyProtection="1">
      <alignment horizontal="left" vertical="center" wrapText="1"/>
      <protection hidden="1"/>
    </xf>
    <xf numFmtId="0" fontId="5" fillId="2" borderId="89" xfId="0" applyFont="1" applyFill="1" applyBorder="1" applyAlignment="1" applyProtection="1">
      <alignment horizontal="left" vertical="center" wrapText="1"/>
      <protection hidden="1"/>
    </xf>
    <xf numFmtId="0" fontId="5" fillId="2" borderId="52" xfId="0" applyFont="1" applyFill="1" applyBorder="1" applyAlignment="1" applyProtection="1">
      <alignment horizontal="center" vertical="center" wrapText="1"/>
      <protection hidden="1"/>
    </xf>
    <xf numFmtId="0" fontId="5" fillId="2" borderId="112" xfId="0" applyFont="1" applyFill="1" applyBorder="1" applyAlignment="1" applyProtection="1">
      <alignment horizontal="center" vertical="center"/>
      <protection hidden="1"/>
    </xf>
    <xf numFmtId="0" fontId="5" fillId="2" borderId="3" xfId="0" applyFont="1" applyFill="1" applyBorder="1" applyAlignment="1" applyProtection="1">
      <alignment horizontal="center" vertical="center"/>
      <protection hidden="1"/>
    </xf>
    <xf numFmtId="0" fontId="5" fillId="2" borderId="108" xfId="0" applyFont="1" applyFill="1" applyBorder="1" applyAlignment="1" applyProtection="1">
      <alignment horizontal="center" vertical="center"/>
      <protection hidden="1"/>
    </xf>
    <xf numFmtId="0" fontId="5" fillId="2" borderId="118" xfId="0" applyFont="1" applyFill="1" applyBorder="1" applyAlignment="1" applyProtection="1">
      <alignment horizontal="center" vertical="center"/>
      <protection hidden="1"/>
    </xf>
    <xf numFmtId="0" fontId="5" fillId="2" borderId="6" xfId="0" applyFont="1" applyFill="1" applyBorder="1" applyAlignment="1" applyProtection="1">
      <alignment horizontal="center" vertical="center"/>
      <protection hidden="1"/>
    </xf>
    <xf numFmtId="0" fontId="5" fillId="2" borderId="115" xfId="0" applyFont="1" applyFill="1" applyBorder="1" applyAlignment="1" applyProtection="1">
      <alignment horizontal="center" vertical="center"/>
      <protection hidden="1"/>
    </xf>
    <xf numFmtId="0" fontId="5" fillId="2" borderId="8" xfId="0" applyFont="1" applyFill="1" applyBorder="1" applyAlignment="1" applyProtection="1">
      <alignment horizontal="center" vertical="center"/>
      <protection hidden="1"/>
    </xf>
    <xf numFmtId="168" fontId="11" fillId="5" borderId="4" xfId="0" applyNumberFormat="1" applyFont="1" applyFill="1" applyBorder="1" applyAlignment="1" applyProtection="1">
      <alignment horizontal="center" vertical="center"/>
      <protection hidden="1"/>
    </xf>
    <xf numFmtId="168" fontId="11" fillId="5" borderId="3" xfId="0" applyNumberFormat="1" applyFont="1" applyFill="1" applyBorder="1" applyAlignment="1" applyProtection="1">
      <alignment horizontal="center" vertical="center"/>
      <protection hidden="1"/>
    </xf>
    <xf numFmtId="168" fontId="11" fillId="5" borderId="66" xfId="0" applyNumberFormat="1" applyFont="1" applyFill="1" applyBorder="1" applyAlignment="1" applyProtection="1">
      <alignment horizontal="center" vertical="center"/>
      <protection hidden="1"/>
    </xf>
    <xf numFmtId="168" fontId="11" fillId="5" borderId="99" xfId="0" applyNumberFormat="1" applyFont="1" applyFill="1" applyBorder="1" applyAlignment="1" applyProtection="1">
      <alignment horizontal="center" vertical="center"/>
      <protection hidden="1"/>
    </xf>
    <xf numFmtId="168" fontId="11" fillId="5" borderId="43" xfId="0" applyNumberFormat="1" applyFont="1" applyFill="1" applyBorder="1" applyAlignment="1" applyProtection="1">
      <alignment horizontal="center" vertical="center"/>
      <protection hidden="1"/>
    </xf>
    <xf numFmtId="0" fontId="11" fillId="8" borderId="102" xfId="0" applyFont="1" applyFill="1" applyBorder="1" applyAlignment="1" applyProtection="1">
      <alignment horizontal="center" vertical="center" wrapText="1"/>
      <protection hidden="1"/>
    </xf>
    <xf numFmtId="0" fontId="11" fillId="8" borderId="93" xfId="0" applyFont="1" applyFill="1" applyBorder="1" applyAlignment="1" applyProtection="1">
      <alignment horizontal="center" vertical="center" wrapText="1"/>
      <protection hidden="1"/>
    </xf>
    <xf numFmtId="0" fontId="11" fillId="8" borderId="101" xfId="0" applyFont="1" applyFill="1" applyBorder="1" applyAlignment="1" applyProtection="1">
      <alignment horizontal="center" vertical="center" wrapText="1"/>
      <protection hidden="1"/>
    </xf>
    <xf numFmtId="0" fontId="11" fillId="8" borderId="92" xfId="0" applyFont="1" applyFill="1" applyBorder="1" applyAlignment="1" applyProtection="1">
      <alignment horizontal="center" vertical="center" wrapText="1"/>
      <protection hidden="1"/>
    </xf>
    <xf numFmtId="0" fontId="11" fillId="8" borderId="45" xfId="0" applyFont="1" applyFill="1" applyBorder="1" applyAlignment="1" applyProtection="1">
      <alignment horizontal="center" vertical="center" wrapText="1"/>
      <protection hidden="1"/>
    </xf>
    <xf numFmtId="0" fontId="11" fillId="8" borderId="47" xfId="0" applyFont="1" applyFill="1" applyBorder="1" applyAlignment="1" applyProtection="1">
      <alignment horizontal="center" vertical="center" wrapText="1"/>
      <protection hidden="1"/>
    </xf>
    <xf numFmtId="0" fontId="11" fillId="8" borderId="88" xfId="0" applyFont="1" applyFill="1" applyBorder="1" applyAlignment="1" applyProtection="1">
      <alignment horizontal="center" vertical="center" wrapText="1"/>
      <protection hidden="1"/>
    </xf>
    <xf numFmtId="0" fontId="11" fillId="8" borderId="89" xfId="0" applyFont="1" applyFill="1" applyBorder="1" applyAlignment="1" applyProtection="1">
      <alignment horizontal="center" vertical="center" wrapText="1"/>
      <protection hidden="1"/>
    </xf>
    <xf numFmtId="0" fontId="11" fillId="8" borderId="105" xfId="0" applyFont="1" applyFill="1" applyBorder="1" applyAlignment="1" applyProtection="1">
      <alignment horizontal="center" vertical="center" wrapText="1"/>
      <protection hidden="1"/>
    </xf>
    <xf numFmtId="0" fontId="11" fillId="8" borderId="95" xfId="0" applyFont="1" applyFill="1" applyBorder="1" applyAlignment="1" applyProtection="1">
      <alignment horizontal="center" vertical="center" wrapText="1"/>
      <protection hidden="1"/>
    </xf>
    <xf numFmtId="168" fontId="11" fillId="5" borderId="47" xfId="0" applyNumberFormat="1" applyFont="1" applyFill="1" applyBorder="1" applyAlignment="1" applyProtection="1">
      <alignment horizontal="center" vertical="center"/>
      <protection hidden="1"/>
    </xf>
    <xf numFmtId="168" fontId="11" fillId="5" borderId="44" xfId="0" applyNumberFormat="1" applyFont="1" applyFill="1" applyBorder="1" applyAlignment="1" applyProtection="1">
      <alignment horizontal="center" vertical="center"/>
      <protection hidden="1"/>
    </xf>
    <xf numFmtId="168" fontId="11" fillId="5" borderId="103" xfId="0" applyNumberFormat="1" applyFont="1" applyFill="1" applyBorder="1" applyAlignment="1" applyProtection="1">
      <alignment horizontal="center" vertical="center"/>
      <protection hidden="1"/>
    </xf>
    <xf numFmtId="168" fontId="11" fillId="5" borderId="100" xfId="0" applyNumberFormat="1" applyFont="1" applyFill="1" applyBorder="1" applyAlignment="1" applyProtection="1">
      <alignment horizontal="center" vertical="center"/>
      <protection hidden="1"/>
    </xf>
    <xf numFmtId="167" fontId="5" fillId="14" borderId="50" xfId="19" applyNumberFormat="1" applyFont="1" applyFill="1" applyBorder="1" applyAlignment="1" applyProtection="1">
      <alignment horizontal="left" vertical="center" wrapText="1"/>
      <protection hidden="1"/>
    </xf>
    <xf numFmtId="167" fontId="5" fillId="14" borderId="51" xfId="19" applyNumberFormat="1" applyFont="1" applyFill="1" applyBorder="1" applyAlignment="1" applyProtection="1">
      <alignment horizontal="left" vertical="center" wrapText="1"/>
      <protection hidden="1"/>
    </xf>
  </cellXfs>
  <cellStyles count="90">
    <cellStyle name="Accent4 2" xfId="33"/>
    <cellStyle name="Chapitre" xfId="41"/>
    <cellStyle name="CodeMacro" xfId="42"/>
    <cellStyle name="Comma" xfId="89" builtinId="3"/>
    <cellStyle name="Comma 2" xfId="32"/>
    <cellStyle name="Comma 2 2" xfId="34"/>
    <cellStyle name="Comma 3" xfId="35"/>
    <cellStyle name="Commentaire" xfId="43"/>
    <cellStyle name="ConditionalStyle_1" xfId="44"/>
    <cellStyle name="Currency" xfId="87" builtinId="4"/>
    <cellStyle name="Currency 2" xfId="36"/>
    <cellStyle name="Excel Built-in Hyperlink" xfId="45"/>
    <cellStyle name="Excel Built-in Normal" xfId="46"/>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88" builtinId="9" hidden="1"/>
    <cellStyle name="Heading" xfId="47"/>
    <cellStyle name="Heading1" xfId="48"/>
    <cellStyle name="Hyperlink" xfId="1" builtinId="8"/>
    <cellStyle name="Hyperlink 2" xfId="20"/>
    <cellStyle name="Hyperlink 3" xfId="37"/>
    <cellStyle name="Normal" xfId="0" builtinId="0"/>
    <cellStyle name="Normal 10" xfId="49"/>
    <cellStyle name="Normal 11" xfId="50"/>
    <cellStyle name="Normal 12" xfId="51"/>
    <cellStyle name="Normal 13" xfId="52"/>
    <cellStyle name="Normal 14" xfId="85"/>
    <cellStyle name="Normal 15" xfId="86"/>
    <cellStyle name="Normal 2" xfId="19"/>
    <cellStyle name="Normal 2 2" xfId="31"/>
    <cellStyle name="Normal 2 2 2" xfId="53"/>
    <cellStyle name="Normal 3" xfId="21"/>
    <cellStyle name="Normal 3 2" xfId="22"/>
    <cellStyle name="Normal 3 3" xfId="38"/>
    <cellStyle name="Normal 3 4" xfId="54"/>
    <cellStyle name="Normal 3 5" xfId="55"/>
    <cellStyle name="Normal 4" xfId="56"/>
    <cellStyle name="Normal 4 2" xfId="40"/>
    <cellStyle name="Normal 4 2 2" xfId="57"/>
    <cellStyle name="Normal 4 3" xfId="58"/>
    <cellStyle name="Normal 4 3 2" xfId="59"/>
    <cellStyle name="Normal 4 4" xfId="60"/>
    <cellStyle name="Normal 4 4 2" xfId="61"/>
    <cellStyle name="Normal 4 5" xfId="62"/>
    <cellStyle name="Normal 4 5 2" xfId="63"/>
    <cellStyle name="Normal 5" xfId="64"/>
    <cellStyle name="Normal 5 2" xfId="65"/>
    <cellStyle name="Normal 5 2 2" xfId="66"/>
    <cellStyle name="Normal 5 3" xfId="67"/>
    <cellStyle name="Normal 6" xfId="39"/>
    <cellStyle name="Normal 6 2" xfId="68"/>
    <cellStyle name="Normal 7" xfId="69"/>
    <cellStyle name="Normal 7 2" xfId="70"/>
    <cellStyle name="Normal 8" xfId="71"/>
    <cellStyle name="Normal 8 2" xfId="72"/>
    <cellStyle name="Normal 9" xfId="73"/>
    <cellStyle name="Normal 9 2" xfId="74"/>
    <cellStyle name="Note 2" xfId="75"/>
    <cellStyle name="Percent 2" xfId="23"/>
    <cellStyle name="Percent 2 2" xfId="76"/>
    <cellStyle name="Percent 3" xfId="77"/>
    <cellStyle name="Percent 4" xfId="78"/>
    <cellStyle name="Percent 4 2" xfId="79"/>
    <cellStyle name="Result" xfId="80"/>
    <cellStyle name="Result2" xfId="81"/>
    <cellStyle name="Titre" xfId="82"/>
    <cellStyle name="Variables" xfId="83"/>
    <cellStyle name="Zone_de_dialogue" xfId="84"/>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CP0-FITSTC-SC6-DT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TSM2_LOT2-SC02-Demand%20Schedule.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Q_Cost_Atos_per_SC.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010-12%20Invoicing%20Plan%20v3.33.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VA06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M_SC6"/>
      <sheetName val="Values"/>
      <sheetName val="ReadMe"/>
    </sheetNames>
    <sheetDataSet>
      <sheetData sheetId="0" refreshError="1"/>
      <sheetData sheetId="1" refreshError="1">
        <row r="2">
          <cell r="A2" t="str">
            <v>D1 - Waiting for comments</v>
          </cell>
          <cell r="C2">
            <v>38345</v>
          </cell>
        </row>
        <row r="3">
          <cell r="A3" t="str">
            <v>D2 - Waiting for acceptance</v>
          </cell>
          <cell r="C3">
            <v>38348</v>
          </cell>
        </row>
        <row r="4">
          <cell r="A4" t="str">
            <v>F1 - To be sent for review</v>
          </cell>
          <cell r="C4">
            <v>38349</v>
          </cell>
        </row>
        <row r="5">
          <cell r="A5" t="str">
            <v>F2 - To be sent for acceptance</v>
          </cell>
          <cell r="C5">
            <v>38350</v>
          </cell>
        </row>
        <row r="6">
          <cell r="A6" t="str">
            <v>To be accepted with MPR</v>
          </cell>
          <cell r="C6">
            <v>38351</v>
          </cell>
        </row>
        <row r="7">
          <cell r="A7" t="str">
            <v>Accepted</v>
          </cell>
          <cell r="C7">
            <v>38352</v>
          </cell>
        </row>
        <row r="8">
          <cell r="C8">
            <v>38435</v>
          </cell>
        </row>
        <row r="9">
          <cell r="C9">
            <v>38436</v>
          </cell>
        </row>
        <row r="10">
          <cell r="C10">
            <v>38439</v>
          </cell>
        </row>
        <row r="11">
          <cell r="C11">
            <v>38477</v>
          </cell>
        </row>
        <row r="12">
          <cell r="C12">
            <v>38478</v>
          </cell>
        </row>
        <row r="13">
          <cell r="C13">
            <v>38481</v>
          </cell>
        </row>
        <row r="14">
          <cell r="C14">
            <v>38488</v>
          </cell>
        </row>
        <row r="15">
          <cell r="C15">
            <v>38554</v>
          </cell>
        </row>
        <row r="16">
          <cell r="C16">
            <v>38579</v>
          </cell>
        </row>
        <row r="17">
          <cell r="C17">
            <v>38656</v>
          </cell>
        </row>
        <row r="18">
          <cell r="C18">
            <v>38657</v>
          </cell>
        </row>
        <row r="19">
          <cell r="C19">
            <v>38658</v>
          </cell>
        </row>
        <row r="20">
          <cell r="C20">
            <v>38712</v>
          </cell>
        </row>
        <row r="21">
          <cell r="C21">
            <v>38713</v>
          </cell>
        </row>
        <row r="22">
          <cell r="C22">
            <v>38714</v>
          </cell>
        </row>
        <row r="23">
          <cell r="C23">
            <v>38715</v>
          </cell>
        </row>
        <row r="24">
          <cell r="C24">
            <v>38716</v>
          </cell>
        </row>
        <row r="25">
          <cell r="C25">
            <v>38717</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02"/>
      <sheetName val="On Demand Consumption"/>
      <sheetName val="CUSTOMS"/>
      <sheetName val="EXCISE"/>
      <sheetName val="TAXATION"/>
      <sheetName val="CUSTOMS BUSINESS"/>
      <sheetName val="HORIZONTAL"/>
      <sheetName val="REVIEW TASKS"/>
      <sheetName val="QTM"/>
      <sheetName val="Travel"/>
      <sheetName val="CS Parameters"/>
      <sheetName val="Sheet1"/>
    </sheetNames>
    <sheetDataSet>
      <sheetData sheetId="0" refreshError="1"/>
      <sheetData sheetId="1">
        <row r="2">
          <cell r="J2" t="str">
            <v>SC02-OD-01</v>
          </cell>
          <cell r="K2" t="str">
            <v>SC02-OD-02</v>
          </cell>
          <cell r="L2" t="str">
            <v>SC02-OD-04</v>
          </cell>
          <cell r="M2" t="str">
            <v>SC02-OD-07</v>
          </cell>
          <cell r="N2" t="str">
            <v>SC02-OD-08</v>
          </cell>
          <cell r="O2" t="str">
            <v>SC02-OD-10</v>
          </cell>
          <cell r="P2" t="str">
            <v>SC02-OD-11</v>
          </cell>
          <cell r="Q2" t="str">
            <v>SC02-OD-12</v>
          </cell>
        </row>
        <row r="3">
          <cell r="C3" t="str">
            <v>Working Group Meeting</v>
          </cell>
        </row>
        <row r="4">
          <cell r="C4" t="str">
            <v>SMM</v>
          </cell>
        </row>
        <row r="5">
          <cell r="C5" t="str">
            <v>Coordination Mission</v>
          </cell>
        </row>
        <row r="6">
          <cell r="C6" t="str">
            <v>Training / Workshop</v>
          </cell>
        </row>
        <row r="7">
          <cell r="C7" t="str">
            <v>Preparation of Material</v>
          </cell>
        </row>
        <row r="8">
          <cell r="C8" t="str">
            <v>Performance</v>
          </cell>
        </row>
        <row r="9">
          <cell r="C9" t="str">
            <v>Attendance</v>
          </cell>
        </row>
        <row r="10">
          <cell r="C10" t="str">
            <v>Technical Meeting</v>
          </cell>
        </row>
        <row r="11">
          <cell r="C11" t="str">
            <v>Room / Session</v>
          </cell>
        </row>
        <row r="15">
          <cell r="E15">
            <v>41548</v>
          </cell>
          <cell r="F15">
            <v>41579</v>
          </cell>
          <cell r="G15">
            <v>41609</v>
          </cell>
          <cell r="H15">
            <v>41640</v>
          </cell>
          <cell r="I15">
            <v>41671</v>
          </cell>
          <cell r="J15">
            <v>41699</v>
          </cell>
          <cell r="K15">
            <v>41730</v>
          </cell>
          <cell r="L15">
            <v>41760</v>
          </cell>
          <cell r="M15">
            <v>41791</v>
          </cell>
          <cell r="N15">
            <v>41821</v>
          </cell>
          <cell r="O15">
            <v>41852</v>
          </cell>
          <cell r="P15">
            <v>41883</v>
          </cell>
          <cell r="Q15">
            <v>41913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Cost_Atos_per_SC"/>
    </sheetNames>
    <sheetDataSet>
      <sheetData sheetId="0">
        <row r="1">
          <cell r="A1" t="str">
            <v>SC</v>
          </cell>
          <cell r="B1" t="str">
            <v>Budget</v>
          </cell>
          <cell r="C1" t="str">
            <v>2006-10</v>
          </cell>
          <cell r="D1" t="str">
            <v>2006-11</v>
          </cell>
          <cell r="E1" t="str">
            <v>2006-12</v>
          </cell>
          <cell r="F1" t="str">
            <v>2007-01</v>
          </cell>
          <cell r="G1" t="str">
            <v>2007-02</v>
          </cell>
          <cell r="H1" t="str">
            <v>2007-03</v>
          </cell>
          <cell r="I1" t="str">
            <v>2007-04</v>
          </cell>
          <cell r="J1" t="str">
            <v>2007-05</v>
          </cell>
          <cell r="K1" t="str">
            <v>2007-06</v>
          </cell>
          <cell r="L1" t="str">
            <v>2007-07</v>
          </cell>
          <cell r="M1" t="str">
            <v>2007-08</v>
          </cell>
          <cell r="N1" t="str">
            <v>2007-09</v>
          </cell>
          <cell r="O1" t="str">
            <v>2007-10</v>
          </cell>
          <cell r="P1" t="str">
            <v>2007-11</v>
          </cell>
          <cell r="Q1" t="str">
            <v>2007-12</v>
          </cell>
          <cell r="R1" t="str">
            <v>2008-01</v>
          </cell>
        </row>
        <row r="2">
          <cell r="A2" t="str">
            <v>01</v>
          </cell>
          <cell r="B2">
            <v>564495.40982385399</v>
          </cell>
          <cell r="F2">
            <v>4812.5</v>
          </cell>
          <cell r="G2">
            <v>8456.25</v>
          </cell>
          <cell r="H2">
            <v>28700</v>
          </cell>
          <cell r="I2">
            <v>26780</v>
          </cell>
          <cell r="J2">
            <v>13220</v>
          </cell>
          <cell r="K2">
            <v>15935</v>
          </cell>
          <cell r="L2">
            <v>17450</v>
          </cell>
          <cell r="M2">
            <v>22370</v>
          </cell>
          <cell r="N2">
            <v>3861.25</v>
          </cell>
          <cell r="O2">
            <v>9002.5</v>
          </cell>
          <cell r="P2">
            <v>24017.5</v>
          </cell>
          <cell r="Q2">
            <v>20997.5</v>
          </cell>
          <cell r="R2">
            <v>17300</v>
          </cell>
        </row>
        <row r="3">
          <cell r="A3" t="str">
            <v>02</v>
          </cell>
          <cell r="B3">
            <v>33420</v>
          </cell>
          <cell r="H3">
            <v>7184.375</v>
          </cell>
          <cell r="I3">
            <v>5706.25</v>
          </cell>
          <cell r="J3">
            <v>7493.75</v>
          </cell>
          <cell r="K3">
            <v>19812.5</v>
          </cell>
          <cell r="L3">
            <v>5981.25</v>
          </cell>
          <cell r="M3">
            <v>2681.25</v>
          </cell>
          <cell r="N3">
            <v>6640.625</v>
          </cell>
          <cell r="O3">
            <v>10806.25</v>
          </cell>
          <cell r="P3">
            <v>2062.5</v>
          </cell>
          <cell r="Q3">
            <v>3162.5</v>
          </cell>
          <cell r="R3">
            <v>6325</v>
          </cell>
        </row>
        <row r="4">
          <cell r="A4" t="str">
            <v>03</v>
          </cell>
          <cell r="B4">
            <v>2561108</v>
          </cell>
          <cell r="E4">
            <v>4950</v>
          </cell>
          <cell r="F4">
            <v>6737.5</v>
          </cell>
          <cell r="G4">
            <v>9512.5</v>
          </cell>
          <cell r="H4">
            <v>7937.5</v>
          </cell>
          <cell r="I4">
            <v>6428.75</v>
          </cell>
          <cell r="J4">
            <v>8458.75</v>
          </cell>
          <cell r="K4">
            <v>19581.25</v>
          </cell>
          <cell r="L4">
            <v>30068.75</v>
          </cell>
          <cell r="M4">
            <v>45706.25</v>
          </cell>
          <cell r="N4">
            <v>61029.375</v>
          </cell>
          <cell r="O4">
            <v>87773.75</v>
          </cell>
          <cell r="P4">
            <v>73217.5</v>
          </cell>
          <cell r="Q4">
            <v>50731.25</v>
          </cell>
          <cell r="R4">
            <v>26125</v>
          </cell>
        </row>
        <row r="5">
          <cell r="A5" t="str">
            <v>04</v>
          </cell>
          <cell r="B5">
            <v>1426743</v>
          </cell>
          <cell r="P5">
            <v>1108.75</v>
          </cell>
          <cell r="Q5">
            <v>5630</v>
          </cell>
          <cell r="R5">
            <v>22931.25</v>
          </cell>
        </row>
        <row r="6">
          <cell r="A6" t="str">
            <v>GEN</v>
          </cell>
          <cell r="C6">
            <v>23156.25</v>
          </cell>
          <cell r="D6">
            <v>14874.375</v>
          </cell>
          <cell r="E6">
            <v>15431.25</v>
          </cell>
          <cell r="F6">
            <v>30750</v>
          </cell>
          <cell r="G6">
            <v>41250</v>
          </cell>
          <cell r="H6">
            <v>13875</v>
          </cell>
          <cell r="J6">
            <v>19500</v>
          </cell>
          <cell r="K6">
            <v>19875</v>
          </cell>
          <cell r="L6">
            <v>8250</v>
          </cell>
          <cell r="M6">
            <v>13800</v>
          </cell>
          <cell r="N6">
            <v>14000</v>
          </cell>
          <cell r="O6">
            <v>10925</v>
          </cell>
          <cell r="P6">
            <v>10181.25</v>
          </cell>
          <cell r="Q6">
            <v>12996.875</v>
          </cell>
          <cell r="R6">
            <v>11721.875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01 Share"/>
      <sheetName val="SC02 Share"/>
      <sheetName val="SC03 Share"/>
      <sheetName val="SC04 Share"/>
      <sheetName val="SC05 Share"/>
      <sheetName val="SC08 Share"/>
      <sheetName val="SC10 Share"/>
      <sheetName val="SC12 Share"/>
      <sheetName val="SC13 Share"/>
      <sheetName val="Invoicing FP"/>
      <sheetName val="Invoicing _ QTM_RFA"/>
      <sheetName val="Balances"/>
      <sheetName val="QTM-RFA Share"/>
      <sheetName val="OD Share"/>
      <sheetName val="Shares"/>
      <sheetName val="AO revenue"/>
      <sheetName val="T&amp;S Costs"/>
      <sheetName val="Other cost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Breakdown"/>
      <sheetName val="C. Summary"/>
      <sheetName val="Dispatching"/>
      <sheetName val="WIP Summary"/>
      <sheetName val="Invoice Summary"/>
      <sheetName val="Lists"/>
      <sheetName val="Variables"/>
    </sheetNames>
    <sheetDataSet>
      <sheetData sheetId="0"/>
      <sheetData sheetId="1"/>
      <sheetData sheetId="2"/>
      <sheetData sheetId="3"/>
      <sheetData sheetId="4"/>
      <sheetData sheetId="5">
        <row r="3">
          <cell r="I3" t="str">
            <v>FPB</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N133"/>
  <sheetViews>
    <sheetView showGridLines="0" tabSelected="1" workbookViewId="0">
      <pane ySplit="1" topLeftCell="A2" activePane="bottomLeft" state="frozen"/>
      <selection activeCell="F33" sqref="F33"/>
      <selection pane="bottomLeft" activeCell="H9" sqref="H9"/>
    </sheetView>
  </sheetViews>
  <sheetFormatPr defaultColWidth="8.85546875" defaultRowHeight="11.25" x14ac:dyDescent="0.2"/>
  <cols>
    <col min="1" max="1" width="3.7109375" style="5" customWidth="1"/>
    <col min="2" max="4" width="3.42578125" style="5" customWidth="1"/>
    <col min="5" max="5" width="11.28515625" style="5" customWidth="1"/>
    <col min="6" max="6" width="12.42578125" style="5" customWidth="1"/>
    <col min="7" max="7" width="59.28515625" style="5" customWidth="1"/>
    <col min="8" max="8" width="8.85546875" style="1"/>
    <col min="9" max="9" width="1.42578125" style="5" bestFit="1" customWidth="1"/>
    <col min="10" max="10" width="16" style="5" customWidth="1"/>
    <col min="11" max="11" width="3.42578125" style="5" bestFit="1" customWidth="1"/>
    <col min="12" max="12" width="8.85546875" style="5"/>
    <col min="13" max="13" width="16.42578125" style="10" customWidth="1"/>
    <col min="14" max="14" width="17.28515625" style="5" customWidth="1"/>
    <col min="15" max="15" width="8.85546875" style="5"/>
    <col min="16" max="16" width="33.7109375" style="5" customWidth="1"/>
    <col min="17" max="16384" width="8.85546875" style="5"/>
  </cols>
  <sheetData>
    <row r="1" spans="1:14" ht="28.5" customHeight="1" thickBot="1" x14ac:dyDescent="0.25">
      <c r="A1" s="11" t="s">
        <v>623</v>
      </c>
      <c r="B1" s="11"/>
      <c r="C1" s="11"/>
      <c r="D1" s="11"/>
      <c r="E1" s="11"/>
      <c r="I1" s="1"/>
      <c r="J1" s="10"/>
      <c r="K1" s="10"/>
    </row>
    <row r="2" spans="1:14" ht="24" customHeight="1" x14ac:dyDescent="0.2">
      <c r="A2" s="361" t="s">
        <v>98</v>
      </c>
      <c r="B2" s="362"/>
      <c r="C2" s="362"/>
      <c r="D2" s="362"/>
      <c r="E2" s="362" t="s">
        <v>99</v>
      </c>
      <c r="F2" s="362" t="s">
        <v>137</v>
      </c>
      <c r="G2" s="372" t="s">
        <v>100</v>
      </c>
      <c r="H2" s="361" t="s">
        <v>101</v>
      </c>
      <c r="I2" s="362"/>
      <c r="J2" s="362"/>
      <c r="K2" s="363"/>
      <c r="L2" s="367" t="s">
        <v>136</v>
      </c>
      <c r="M2" s="362"/>
      <c r="N2" s="363"/>
    </row>
    <row r="3" spans="1:14" ht="12" thickBot="1" x14ac:dyDescent="0.25">
      <c r="A3" s="364"/>
      <c r="B3" s="365"/>
      <c r="C3" s="365"/>
      <c r="D3" s="365"/>
      <c r="E3" s="365"/>
      <c r="F3" s="365"/>
      <c r="G3" s="373"/>
      <c r="H3" s="364"/>
      <c r="I3" s="365"/>
      <c r="J3" s="365"/>
      <c r="K3" s="366"/>
      <c r="L3" s="368" t="s">
        <v>102</v>
      </c>
      <c r="M3" s="369"/>
      <c r="N3" s="51" t="s">
        <v>103</v>
      </c>
    </row>
    <row r="4" spans="1:14" ht="12" thickBot="1" x14ac:dyDescent="0.25">
      <c r="A4" s="370" t="s">
        <v>104</v>
      </c>
      <c r="B4" s="371"/>
      <c r="C4" s="371"/>
      <c r="D4" s="371"/>
      <c r="E4" s="371"/>
      <c r="F4" s="371"/>
      <c r="G4" s="371"/>
      <c r="H4" s="52"/>
      <c r="I4" s="53"/>
      <c r="J4" s="53"/>
      <c r="K4" s="53"/>
      <c r="L4" s="53"/>
      <c r="M4" s="53"/>
      <c r="N4" s="54"/>
    </row>
    <row r="5" spans="1:14" ht="12" thickBot="1" x14ac:dyDescent="0.25">
      <c r="A5" s="249"/>
      <c r="B5" s="395" t="s">
        <v>105</v>
      </c>
      <c r="C5" s="396"/>
      <c r="D5" s="396"/>
      <c r="E5" s="396"/>
      <c r="F5" s="396"/>
      <c r="G5" s="396"/>
      <c r="H5" s="55"/>
      <c r="I5" s="56"/>
      <c r="J5" s="56"/>
      <c r="K5" s="56"/>
      <c r="L5" s="56"/>
      <c r="M5" s="56"/>
      <c r="N5" s="57"/>
    </row>
    <row r="6" spans="1:14" ht="12" thickBot="1" x14ac:dyDescent="0.25">
      <c r="A6" s="249"/>
      <c r="B6" s="242"/>
      <c r="C6" s="397" t="s">
        <v>138</v>
      </c>
      <c r="D6" s="398"/>
      <c r="E6" s="398"/>
      <c r="F6" s="398"/>
      <c r="G6" s="398"/>
      <c r="H6" s="58"/>
      <c r="I6" s="59"/>
      <c r="J6" s="59"/>
      <c r="K6" s="59"/>
      <c r="L6" s="59"/>
      <c r="M6" s="59"/>
      <c r="N6" s="60"/>
    </row>
    <row r="7" spans="1:14" ht="12" thickBot="1" x14ac:dyDescent="0.25">
      <c r="A7" s="250"/>
      <c r="B7" s="243"/>
      <c r="C7" s="234"/>
      <c r="D7" s="62" t="s">
        <v>140</v>
      </c>
      <c r="E7" s="80"/>
      <c r="F7" s="80"/>
      <c r="G7" s="80"/>
      <c r="H7" s="81"/>
      <c r="I7" s="81"/>
      <c r="J7" s="81"/>
      <c r="K7" s="81"/>
      <c r="L7" s="81"/>
      <c r="M7" s="81"/>
      <c r="N7" s="82"/>
    </row>
    <row r="8" spans="1:14" ht="12" customHeight="1" thickBot="1" x14ac:dyDescent="0.25">
      <c r="A8" s="250"/>
      <c r="B8" s="243"/>
      <c r="C8" s="234"/>
      <c r="D8" s="239"/>
      <c r="E8" s="399" t="s">
        <v>625</v>
      </c>
      <c r="F8" s="400"/>
      <c r="G8" s="400"/>
      <c r="H8" s="46"/>
      <c r="I8" s="84"/>
      <c r="J8" s="78"/>
      <c r="K8" s="78"/>
      <c r="L8" s="45"/>
      <c r="M8" s="47"/>
      <c r="N8" s="115"/>
    </row>
    <row r="9" spans="1:14" ht="22.5" x14ac:dyDescent="0.2">
      <c r="A9" s="250"/>
      <c r="B9" s="243"/>
      <c r="C9" s="234"/>
      <c r="D9" s="239"/>
      <c r="E9" s="83" t="s">
        <v>106</v>
      </c>
      <c r="F9" s="17" t="s">
        <v>110</v>
      </c>
      <c r="G9" s="30" t="s">
        <v>450</v>
      </c>
      <c r="H9" s="274"/>
      <c r="I9" s="275"/>
      <c r="J9" s="12"/>
      <c r="K9" s="41"/>
      <c r="L9" s="40"/>
      <c r="M9" s="23"/>
      <c r="N9" s="273">
        <f>+H9</f>
        <v>0</v>
      </c>
    </row>
    <row r="10" spans="1:14" x14ac:dyDescent="0.2">
      <c r="A10" s="250"/>
      <c r="B10" s="243"/>
      <c r="C10" s="234"/>
      <c r="D10" s="239"/>
      <c r="E10" s="63" t="s">
        <v>451</v>
      </c>
      <c r="F10" s="15" t="s">
        <v>453</v>
      </c>
      <c r="G10" s="28" t="s">
        <v>454</v>
      </c>
      <c r="H10" s="401"/>
      <c r="I10" s="430" t="s">
        <v>638</v>
      </c>
      <c r="J10" s="430"/>
      <c r="K10" s="431"/>
      <c r="L10" s="438"/>
      <c r="M10" s="439"/>
      <c r="N10" s="392">
        <f>+H10</f>
        <v>0</v>
      </c>
    </row>
    <row r="11" spans="1:14" x14ac:dyDescent="0.2">
      <c r="A11" s="250"/>
      <c r="B11" s="243"/>
      <c r="C11" s="234"/>
      <c r="D11" s="239"/>
      <c r="E11" s="64" t="s">
        <v>451</v>
      </c>
      <c r="F11" s="16" t="s">
        <v>455</v>
      </c>
      <c r="G11" s="29" t="s">
        <v>456</v>
      </c>
      <c r="H11" s="402"/>
      <c r="I11" s="432"/>
      <c r="J11" s="432"/>
      <c r="K11" s="433"/>
      <c r="L11" s="440"/>
      <c r="M11" s="441"/>
      <c r="N11" s="393"/>
    </row>
    <row r="12" spans="1:14" x14ac:dyDescent="0.2">
      <c r="A12" s="250"/>
      <c r="B12" s="243"/>
      <c r="C12" s="234"/>
      <c r="D12" s="239"/>
      <c r="E12" s="64" t="s">
        <v>452</v>
      </c>
      <c r="F12" s="16" t="s">
        <v>457</v>
      </c>
      <c r="G12" s="29" t="s">
        <v>458</v>
      </c>
      <c r="H12" s="402"/>
      <c r="I12" s="432"/>
      <c r="J12" s="432"/>
      <c r="K12" s="433"/>
      <c r="L12" s="440"/>
      <c r="M12" s="441"/>
      <c r="N12" s="393"/>
    </row>
    <row r="13" spans="1:14" x14ac:dyDescent="0.2">
      <c r="A13" s="250"/>
      <c r="B13" s="243"/>
      <c r="C13" s="234"/>
      <c r="D13" s="239"/>
      <c r="E13" s="65" t="s">
        <v>452</v>
      </c>
      <c r="F13" s="17" t="s">
        <v>459</v>
      </c>
      <c r="G13" s="30" t="s">
        <v>460</v>
      </c>
      <c r="H13" s="403"/>
      <c r="I13" s="434"/>
      <c r="J13" s="434"/>
      <c r="K13" s="435"/>
      <c r="L13" s="442"/>
      <c r="M13" s="443"/>
      <c r="N13" s="394"/>
    </row>
    <row r="14" spans="1:14" x14ac:dyDescent="0.2">
      <c r="A14" s="250"/>
      <c r="B14" s="243"/>
      <c r="C14" s="234"/>
      <c r="D14" s="239"/>
      <c r="E14" s="66" t="s">
        <v>461</v>
      </c>
      <c r="F14" s="18" t="s">
        <v>465</v>
      </c>
      <c r="G14" s="31" t="s">
        <v>466</v>
      </c>
      <c r="H14" s="410"/>
      <c r="I14" s="414"/>
      <c r="J14" s="414" t="s">
        <v>6</v>
      </c>
      <c r="K14" s="418"/>
      <c r="L14" s="422"/>
      <c r="M14" s="423"/>
      <c r="N14" s="406">
        <f>+H14</f>
        <v>0</v>
      </c>
    </row>
    <row r="15" spans="1:14" x14ac:dyDescent="0.2">
      <c r="A15" s="250"/>
      <c r="B15" s="243"/>
      <c r="C15" s="234"/>
      <c r="D15" s="239"/>
      <c r="E15" s="64" t="s">
        <v>461</v>
      </c>
      <c r="F15" s="16" t="s">
        <v>467</v>
      </c>
      <c r="G15" s="29" t="s">
        <v>468</v>
      </c>
      <c r="H15" s="411"/>
      <c r="I15" s="415"/>
      <c r="J15" s="415"/>
      <c r="K15" s="419"/>
      <c r="L15" s="424"/>
      <c r="M15" s="425"/>
      <c r="N15" s="407"/>
    </row>
    <row r="16" spans="1:14" x14ac:dyDescent="0.2">
      <c r="A16" s="250"/>
      <c r="B16" s="243"/>
      <c r="C16" s="234"/>
      <c r="D16" s="239"/>
      <c r="E16" s="64" t="s">
        <v>461</v>
      </c>
      <c r="F16" s="16" t="s">
        <v>469</v>
      </c>
      <c r="G16" s="29" t="s">
        <v>470</v>
      </c>
      <c r="H16" s="411"/>
      <c r="I16" s="415"/>
      <c r="J16" s="415"/>
      <c r="K16" s="419"/>
      <c r="L16" s="424"/>
      <c r="M16" s="425"/>
      <c r="N16" s="407"/>
    </row>
    <row r="17" spans="1:14" x14ac:dyDescent="0.2">
      <c r="A17" s="250"/>
      <c r="B17" s="243"/>
      <c r="C17" s="234"/>
      <c r="D17" s="239"/>
      <c r="E17" s="64" t="s">
        <v>462</v>
      </c>
      <c r="F17" s="16" t="s">
        <v>471</v>
      </c>
      <c r="G17" s="29" t="s">
        <v>472</v>
      </c>
      <c r="H17" s="411"/>
      <c r="I17" s="415"/>
      <c r="J17" s="415"/>
      <c r="K17" s="419"/>
      <c r="L17" s="424"/>
      <c r="M17" s="425"/>
      <c r="N17" s="407"/>
    </row>
    <row r="18" spans="1:14" x14ac:dyDescent="0.2">
      <c r="A18" s="250"/>
      <c r="B18" s="243"/>
      <c r="C18" s="234"/>
      <c r="D18" s="239"/>
      <c r="E18" s="64" t="s">
        <v>462</v>
      </c>
      <c r="F18" s="16" t="s">
        <v>473</v>
      </c>
      <c r="G18" s="29" t="s">
        <v>474</v>
      </c>
      <c r="H18" s="412"/>
      <c r="I18" s="416"/>
      <c r="J18" s="416"/>
      <c r="K18" s="420"/>
      <c r="L18" s="426"/>
      <c r="M18" s="427"/>
      <c r="N18" s="408"/>
    </row>
    <row r="19" spans="1:14" x14ac:dyDescent="0.2">
      <c r="A19" s="250"/>
      <c r="B19" s="243"/>
      <c r="C19" s="234"/>
      <c r="D19" s="239"/>
      <c r="E19" s="64" t="s">
        <v>462</v>
      </c>
      <c r="F19" s="16" t="s">
        <v>475</v>
      </c>
      <c r="G19" s="29" t="s">
        <v>476</v>
      </c>
      <c r="H19" s="412"/>
      <c r="I19" s="416"/>
      <c r="J19" s="416"/>
      <c r="K19" s="420"/>
      <c r="L19" s="426"/>
      <c r="M19" s="427"/>
      <c r="N19" s="408"/>
    </row>
    <row r="20" spans="1:14" x14ac:dyDescent="0.2">
      <c r="A20" s="250"/>
      <c r="B20" s="243"/>
      <c r="C20" s="234"/>
      <c r="D20" s="239"/>
      <c r="E20" s="64" t="s">
        <v>463</v>
      </c>
      <c r="F20" s="16" t="s">
        <v>477</v>
      </c>
      <c r="G20" s="29" t="s">
        <v>478</v>
      </c>
      <c r="H20" s="412"/>
      <c r="I20" s="416"/>
      <c r="J20" s="416"/>
      <c r="K20" s="420"/>
      <c r="L20" s="426"/>
      <c r="M20" s="427"/>
      <c r="N20" s="408"/>
    </row>
    <row r="21" spans="1:14" x14ac:dyDescent="0.2">
      <c r="A21" s="250"/>
      <c r="B21" s="243"/>
      <c r="C21" s="234"/>
      <c r="D21" s="239"/>
      <c r="E21" s="64" t="s">
        <v>464</v>
      </c>
      <c r="F21" s="19" t="s">
        <v>479</v>
      </c>
      <c r="G21" s="32" t="s">
        <v>480</v>
      </c>
      <c r="H21" s="412"/>
      <c r="I21" s="416"/>
      <c r="J21" s="416"/>
      <c r="K21" s="420"/>
      <c r="L21" s="426"/>
      <c r="M21" s="427"/>
      <c r="N21" s="408"/>
    </row>
    <row r="22" spans="1:14" x14ac:dyDescent="0.2">
      <c r="A22" s="250"/>
      <c r="B22" s="243"/>
      <c r="C22" s="234"/>
      <c r="D22" s="239"/>
      <c r="E22" s="67" t="s">
        <v>464</v>
      </c>
      <c r="F22" s="20" t="s">
        <v>481</v>
      </c>
      <c r="G22" s="33" t="s">
        <v>482</v>
      </c>
      <c r="H22" s="413"/>
      <c r="I22" s="417"/>
      <c r="J22" s="417"/>
      <c r="K22" s="421"/>
      <c r="L22" s="428"/>
      <c r="M22" s="429"/>
      <c r="N22" s="409"/>
    </row>
    <row r="23" spans="1:14" x14ac:dyDescent="0.2">
      <c r="A23" s="250"/>
      <c r="B23" s="243"/>
      <c r="C23" s="234"/>
      <c r="D23" s="239"/>
      <c r="E23" s="66" t="s">
        <v>483</v>
      </c>
      <c r="F23" s="18" t="s">
        <v>484</v>
      </c>
      <c r="G23" s="31" t="s">
        <v>485</v>
      </c>
      <c r="H23" s="410"/>
      <c r="I23" s="414"/>
      <c r="J23" s="414" t="s">
        <v>639</v>
      </c>
      <c r="K23" s="418"/>
      <c r="L23" s="422"/>
      <c r="M23" s="423"/>
      <c r="N23" s="406">
        <f>+H23</f>
        <v>0</v>
      </c>
    </row>
    <row r="24" spans="1:14" x14ac:dyDescent="0.2">
      <c r="A24" s="250"/>
      <c r="B24" s="243"/>
      <c r="C24" s="234"/>
      <c r="D24" s="239"/>
      <c r="E24" s="64" t="s">
        <v>483</v>
      </c>
      <c r="F24" s="16" t="s">
        <v>486</v>
      </c>
      <c r="G24" s="29" t="s">
        <v>487</v>
      </c>
      <c r="H24" s="411"/>
      <c r="I24" s="415"/>
      <c r="J24" s="415"/>
      <c r="K24" s="419"/>
      <c r="L24" s="424"/>
      <c r="M24" s="425"/>
      <c r="N24" s="407"/>
    </row>
    <row r="25" spans="1:14" x14ac:dyDescent="0.2">
      <c r="A25" s="250"/>
      <c r="B25" s="243"/>
      <c r="C25" s="234"/>
      <c r="D25" s="239"/>
      <c r="E25" s="64" t="s">
        <v>483</v>
      </c>
      <c r="F25" s="16" t="s">
        <v>488</v>
      </c>
      <c r="G25" s="29" t="s">
        <v>489</v>
      </c>
      <c r="H25" s="411"/>
      <c r="I25" s="415"/>
      <c r="J25" s="415"/>
      <c r="K25" s="419"/>
      <c r="L25" s="424"/>
      <c r="M25" s="425"/>
      <c r="N25" s="407"/>
    </row>
    <row r="26" spans="1:14" x14ac:dyDescent="0.2">
      <c r="A26" s="250"/>
      <c r="B26" s="243"/>
      <c r="C26" s="234"/>
      <c r="D26" s="239"/>
      <c r="E26" s="64" t="s">
        <v>483</v>
      </c>
      <c r="F26" s="16" t="s">
        <v>490</v>
      </c>
      <c r="G26" s="29" t="s">
        <v>491</v>
      </c>
      <c r="H26" s="411"/>
      <c r="I26" s="415"/>
      <c r="J26" s="415"/>
      <c r="K26" s="419"/>
      <c r="L26" s="424"/>
      <c r="M26" s="425"/>
      <c r="N26" s="407"/>
    </row>
    <row r="27" spans="1:14" x14ac:dyDescent="0.2">
      <c r="A27" s="250"/>
      <c r="B27" s="243"/>
      <c r="C27" s="234"/>
      <c r="D27" s="239"/>
      <c r="E27" s="64" t="s">
        <v>483</v>
      </c>
      <c r="F27" s="16" t="s">
        <v>492</v>
      </c>
      <c r="G27" s="29" t="s">
        <v>493</v>
      </c>
      <c r="H27" s="412"/>
      <c r="I27" s="416"/>
      <c r="J27" s="416"/>
      <c r="K27" s="420"/>
      <c r="L27" s="426"/>
      <c r="M27" s="427"/>
      <c r="N27" s="408"/>
    </row>
    <row r="28" spans="1:14" ht="22.5" x14ac:dyDescent="0.2">
      <c r="A28" s="250"/>
      <c r="B28" s="243"/>
      <c r="C28" s="234"/>
      <c r="D28" s="239"/>
      <c r="E28" s="66" t="s">
        <v>494</v>
      </c>
      <c r="F28" s="18" t="s">
        <v>437</v>
      </c>
      <c r="G28" s="34" t="s">
        <v>95</v>
      </c>
      <c r="H28" s="401"/>
      <c r="I28" s="430"/>
      <c r="J28" s="430"/>
      <c r="K28" s="431"/>
      <c r="L28" s="438"/>
      <c r="M28" s="439"/>
      <c r="N28" s="392">
        <f>+H28</f>
        <v>0</v>
      </c>
    </row>
    <row r="29" spans="1:14" ht="23.25" thickBot="1" x14ac:dyDescent="0.25">
      <c r="A29" s="250"/>
      <c r="B29" s="243"/>
      <c r="C29" s="234"/>
      <c r="D29" s="239"/>
      <c r="E29" s="77" t="s">
        <v>431</v>
      </c>
      <c r="F29" s="25" t="s">
        <v>439</v>
      </c>
      <c r="G29" s="37" t="s">
        <v>668</v>
      </c>
      <c r="H29" s="402"/>
      <c r="I29" s="432"/>
      <c r="J29" s="432"/>
      <c r="K29" s="433"/>
      <c r="L29" s="440"/>
      <c r="M29" s="441"/>
      <c r="N29" s="393"/>
    </row>
    <row r="30" spans="1:14" ht="12" thickBot="1" x14ac:dyDescent="0.25">
      <c r="A30" s="250"/>
      <c r="B30" s="243"/>
      <c r="C30" s="234"/>
      <c r="D30" s="239"/>
      <c r="E30" s="436" t="s">
        <v>648</v>
      </c>
      <c r="F30" s="437"/>
      <c r="G30" s="437"/>
      <c r="H30" s="107"/>
      <c r="I30" s="112"/>
      <c r="J30" s="113"/>
      <c r="K30" s="113"/>
      <c r="L30" s="109"/>
      <c r="M30" s="110"/>
      <c r="N30" s="111">
        <f>SUM(N9:N29)</f>
        <v>0</v>
      </c>
    </row>
    <row r="31" spans="1:14" ht="10.5" customHeight="1" thickBot="1" x14ac:dyDescent="0.25">
      <c r="A31" s="250"/>
      <c r="B31" s="243"/>
      <c r="C31" s="234"/>
      <c r="D31" s="239"/>
      <c r="E31" s="462" t="s">
        <v>142</v>
      </c>
      <c r="F31" s="463"/>
      <c r="G31" s="463"/>
      <c r="H31" s="46"/>
      <c r="I31" s="46"/>
      <c r="J31" s="47"/>
      <c r="K31" s="47"/>
      <c r="L31" s="45"/>
      <c r="M31" s="47"/>
      <c r="N31" s="49"/>
    </row>
    <row r="32" spans="1:14" ht="57.75" customHeight="1" thickBot="1" x14ac:dyDescent="0.25">
      <c r="A32" s="250"/>
      <c r="B32" s="243"/>
      <c r="C32" s="234"/>
      <c r="D32" s="239"/>
      <c r="E32" s="288" t="s">
        <v>672</v>
      </c>
      <c r="F32" s="289"/>
      <c r="G32" s="290"/>
      <c r="H32" s="444" t="s">
        <v>673</v>
      </c>
      <c r="I32" s="445"/>
      <c r="J32" s="445"/>
      <c r="K32" s="446"/>
      <c r="L32" s="464"/>
      <c r="M32" s="465"/>
      <c r="N32" s="171">
        <f>'TBPIS-CS Pricing'!K38</f>
        <v>0</v>
      </c>
    </row>
    <row r="33" spans="1:14" ht="12" thickBot="1" x14ac:dyDescent="0.25">
      <c r="A33" s="249"/>
      <c r="B33" s="242"/>
      <c r="C33" s="236"/>
      <c r="D33" s="240"/>
      <c r="E33" s="105" t="s">
        <v>143</v>
      </c>
      <c r="F33" s="106"/>
      <c r="G33" s="106"/>
      <c r="H33" s="107"/>
      <c r="I33" s="108"/>
      <c r="J33" s="108"/>
      <c r="K33" s="108"/>
      <c r="L33" s="109"/>
      <c r="M33" s="110"/>
      <c r="N33" s="111">
        <f>+N32</f>
        <v>0</v>
      </c>
    </row>
    <row r="34" spans="1:14" ht="12" thickBot="1" x14ac:dyDescent="0.25">
      <c r="A34" s="250"/>
      <c r="B34" s="243"/>
      <c r="C34" s="234"/>
      <c r="D34" s="239"/>
      <c r="E34" s="404" t="s">
        <v>647</v>
      </c>
      <c r="F34" s="405"/>
      <c r="G34" s="405"/>
      <c r="H34" s="91"/>
      <c r="I34" s="92"/>
      <c r="J34" s="93"/>
      <c r="K34" s="93"/>
      <c r="L34" s="94"/>
      <c r="M34" s="79"/>
      <c r="N34" s="97"/>
    </row>
    <row r="35" spans="1:14" x14ac:dyDescent="0.2">
      <c r="A35" s="250"/>
      <c r="B35" s="243"/>
      <c r="C35" s="234"/>
      <c r="D35" s="239"/>
      <c r="E35" s="96" t="s">
        <v>498</v>
      </c>
      <c r="F35" s="24" t="s">
        <v>499</v>
      </c>
      <c r="G35" s="36" t="s">
        <v>500</v>
      </c>
      <c r="H35" s="447"/>
      <c r="I35" s="449" t="s">
        <v>108</v>
      </c>
      <c r="J35" s="451" t="s">
        <v>109</v>
      </c>
      <c r="K35" s="384"/>
      <c r="L35" s="387">
        <v>288</v>
      </c>
      <c r="M35" s="465" t="str">
        <f>+J35</f>
        <v>NA working group meeting</v>
      </c>
      <c r="N35" s="393">
        <f>+L35*H35</f>
        <v>0</v>
      </c>
    </row>
    <row r="36" spans="1:14" x14ac:dyDescent="0.2">
      <c r="A36" s="250"/>
      <c r="B36" s="243"/>
      <c r="C36" s="234"/>
      <c r="D36" s="239"/>
      <c r="E36" s="72" t="s">
        <v>498</v>
      </c>
      <c r="F36" s="16" t="s">
        <v>501</v>
      </c>
      <c r="G36" s="29" t="s">
        <v>502</v>
      </c>
      <c r="H36" s="447"/>
      <c r="I36" s="449"/>
      <c r="J36" s="451"/>
      <c r="K36" s="384"/>
      <c r="L36" s="387"/>
      <c r="M36" s="465"/>
      <c r="N36" s="393"/>
    </row>
    <row r="37" spans="1:14" ht="22.5" x14ac:dyDescent="0.2">
      <c r="A37" s="250"/>
      <c r="B37" s="243"/>
      <c r="C37" s="234"/>
      <c r="D37" s="239"/>
      <c r="E37" s="72" t="s">
        <v>498</v>
      </c>
      <c r="F37" s="16" t="s">
        <v>503</v>
      </c>
      <c r="G37" s="29" t="s">
        <v>504</v>
      </c>
      <c r="H37" s="447"/>
      <c r="I37" s="449"/>
      <c r="J37" s="451"/>
      <c r="K37" s="384"/>
      <c r="L37" s="387"/>
      <c r="M37" s="465"/>
      <c r="N37" s="393"/>
    </row>
    <row r="38" spans="1:14" x14ac:dyDescent="0.2">
      <c r="A38" s="250"/>
      <c r="B38" s="243"/>
      <c r="C38" s="234"/>
      <c r="D38" s="239"/>
      <c r="E38" s="73" t="s">
        <v>498</v>
      </c>
      <c r="F38" s="20" t="s">
        <v>505</v>
      </c>
      <c r="G38" s="33" t="s">
        <v>506</v>
      </c>
      <c r="H38" s="448"/>
      <c r="I38" s="450"/>
      <c r="J38" s="452"/>
      <c r="K38" s="385"/>
      <c r="L38" s="388"/>
      <c r="M38" s="471"/>
      <c r="N38" s="394"/>
    </row>
    <row r="39" spans="1:14" x14ac:dyDescent="0.2">
      <c r="A39" s="250"/>
      <c r="B39" s="243"/>
      <c r="C39" s="234"/>
      <c r="D39" s="239"/>
      <c r="E39" s="71" t="s">
        <v>305</v>
      </c>
      <c r="F39" s="18" t="s">
        <v>507</v>
      </c>
      <c r="G39" s="31" t="s">
        <v>76</v>
      </c>
      <c r="H39" s="453"/>
      <c r="I39" s="454" t="s">
        <v>108</v>
      </c>
      <c r="J39" s="455" t="s">
        <v>640</v>
      </c>
      <c r="K39" s="383"/>
      <c r="L39" s="461">
        <v>96</v>
      </c>
      <c r="M39" s="470" t="str">
        <f>+J39</f>
        <v>co-ordination mission, irrespective its length</v>
      </c>
      <c r="N39" s="392">
        <f>+L39*H39</f>
        <v>0</v>
      </c>
    </row>
    <row r="40" spans="1:14" x14ac:dyDescent="0.2">
      <c r="A40" s="250"/>
      <c r="B40" s="243"/>
      <c r="C40" s="234"/>
      <c r="D40" s="239"/>
      <c r="E40" s="74" t="s">
        <v>508</v>
      </c>
      <c r="F40" s="24" t="s">
        <v>509</v>
      </c>
      <c r="G40" s="36" t="s">
        <v>510</v>
      </c>
      <c r="H40" s="447"/>
      <c r="I40" s="449"/>
      <c r="J40" s="451"/>
      <c r="K40" s="384"/>
      <c r="L40" s="387"/>
      <c r="M40" s="465"/>
      <c r="N40" s="393"/>
    </row>
    <row r="41" spans="1:14" x14ac:dyDescent="0.2">
      <c r="A41" s="250"/>
      <c r="B41" s="243"/>
      <c r="C41" s="234"/>
      <c r="D41" s="239"/>
      <c r="E41" s="64" t="s">
        <v>508</v>
      </c>
      <c r="F41" s="16" t="s">
        <v>511</v>
      </c>
      <c r="G41" s="29" t="s">
        <v>90</v>
      </c>
      <c r="H41" s="447"/>
      <c r="I41" s="449"/>
      <c r="J41" s="451"/>
      <c r="K41" s="384"/>
      <c r="L41" s="387"/>
      <c r="M41" s="465"/>
      <c r="N41" s="393"/>
    </row>
    <row r="42" spans="1:14" x14ac:dyDescent="0.2">
      <c r="A42" s="250"/>
      <c r="B42" s="243"/>
      <c r="C42" s="234"/>
      <c r="D42" s="239"/>
      <c r="E42" s="64" t="s">
        <v>508</v>
      </c>
      <c r="F42" s="16" t="s">
        <v>512</v>
      </c>
      <c r="G42" s="29" t="s">
        <v>91</v>
      </c>
      <c r="H42" s="447"/>
      <c r="I42" s="449"/>
      <c r="J42" s="451"/>
      <c r="K42" s="384"/>
      <c r="L42" s="387"/>
      <c r="M42" s="465"/>
      <c r="N42" s="393"/>
    </row>
    <row r="43" spans="1:14" x14ac:dyDescent="0.2">
      <c r="A43" s="250"/>
      <c r="B43" s="243"/>
      <c r="C43" s="234"/>
      <c r="D43" s="239"/>
      <c r="E43" s="64" t="s">
        <v>508</v>
      </c>
      <c r="F43" s="16" t="s">
        <v>513</v>
      </c>
      <c r="G43" s="29" t="s">
        <v>113</v>
      </c>
      <c r="H43" s="447"/>
      <c r="I43" s="449"/>
      <c r="J43" s="451"/>
      <c r="K43" s="384"/>
      <c r="L43" s="387"/>
      <c r="M43" s="465"/>
      <c r="N43" s="393"/>
    </row>
    <row r="44" spans="1:14" x14ac:dyDescent="0.2">
      <c r="A44" s="250"/>
      <c r="B44" s="243"/>
      <c r="C44" s="234"/>
      <c r="D44" s="239"/>
      <c r="E44" s="67" t="s">
        <v>508</v>
      </c>
      <c r="F44" s="20" t="s">
        <v>514</v>
      </c>
      <c r="G44" s="33" t="s">
        <v>114</v>
      </c>
      <c r="H44" s="448"/>
      <c r="I44" s="450"/>
      <c r="J44" s="452"/>
      <c r="K44" s="385"/>
      <c r="L44" s="388"/>
      <c r="M44" s="471"/>
      <c r="N44" s="394"/>
    </row>
    <row r="45" spans="1:14" ht="11.25" customHeight="1" x14ac:dyDescent="0.2">
      <c r="A45" s="250"/>
      <c r="B45" s="243"/>
      <c r="C45" s="234"/>
      <c r="D45" s="239"/>
      <c r="E45" s="66" t="s">
        <v>517</v>
      </c>
      <c r="F45" s="18" t="s">
        <v>528</v>
      </c>
      <c r="G45" s="31" t="s">
        <v>529</v>
      </c>
      <c r="H45" s="453"/>
      <c r="I45" s="460" t="s">
        <v>108</v>
      </c>
      <c r="J45" s="380" t="s">
        <v>665</v>
      </c>
      <c r="K45" s="383"/>
      <c r="L45" s="472">
        <v>96</v>
      </c>
      <c r="M45" s="459" t="str">
        <f>+J45</f>
        <v>training/workshop/webinar, irrespective its length</v>
      </c>
      <c r="N45" s="392">
        <f>+L45*H45</f>
        <v>0</v>
      </c>
    </row>
    <row r="46" spans="1:14" x14ac:dyDescent="0.2">
      <c r="A46" s="250"/>
      <c r="B46" s="243"/>
      <c r="C46" s="234"/>
      <c r="D46" s="239"/>
      <c r="E46" s="64" t="s">
        <v>517</v>
      </c>
      <c r="F46" s="16" t="s">
        <v>530</v>
      </c>
      <c r="G46" s="29" t="s">
        <v>531</v>
      </c>
      <c r="H46" s="447"/>
      <c r="I46" s="449"/>
      <c r="J46" s="381"/>
      <c r="K46" s="384"/>
      <c r="L46" s="473"/>
      <c r="M46" s="390"/>
      <c r="N46" s="393"/>
    </row>
    <row r="47" spans="1:14" ht="22.5" x14ac:dyDescent="0.2">
      <c r="A47" s="250"/>
      <c r="B47" s="243"/>
      <c r="C47" s="234"/>
      <c r="D47" s="239"/>
      <c r="E47" s="64" t="s">
        <v>517</v>
      </c>
      <c r="F47" s="16" t="s">
        <v>532</v>
      </c>
      <c r="G47" s="29" t="s">
        <v>653</v>
      </c>
      <c r="H47" s="447"/>
      <c r="I47" s="449"/>
      <c r="J47" s="381"/>
      <c r="K47" s="384"/>
      <c r="L47" s="473"/>
      <c r="M47" s="390"/>
      <c r="N47" s="393"/>
    </row>
    <row r="48" spans="1:14" ht="11.25" customHeight="1" x14ac:dyDescent="0.2">
      <c r="A48" s="250"/>
      <c r="B48" s="243"/>
      <c r="C48" s="234"/>
      <c r="D48" s="239"/>
      <c r="E48" s="64" t="s">
        <v>517</v>
      </c>
      <c r="F48" s="16" t="s">
        <v>533</v>
      </c>
      <c r="G48" s="29" t="s">
        <v>534</v>
      </c>
      <c r="H48" s="447"/>
      <c r="I48" s="449"/>
      <c r="J48" s="381"/>
      <c r="K48" s="384"/>
      <c r="L48" s="473"/>
      <c r="M48" s="390"/>
      <c r="N48" s="393"/>
    </row>
    <row r="49" spans="1:14" x14ac:dyDescent="0.2">
      <c r="A49" s="250"/>
      <c r="B49" s="243"/>
      <c r="C49" s="234"/>
      <c r="D49" s="239"/>
      <c r="E49" s="64" t="s">
        <v>517</v>
      </c>
      <c r="F49" s="16" t="s">
        <v>535</v>
      </c>
      <c r="G49" s="29" t="s">
        <v>536</v>
      </c>
      <c r="H49" s="447"/>
      <c r="I49" s="449"/>
      <c r="J49" s="381"/>
      <c r="K49" s="384"/>
      <c r="L49" s="473"/>
      <c r="M49" s="390"/>
      <c r="N49" s="393"/>
    </row>
    <row r="50" spans="1:14" x14ac:dyDescent="0.2">
      <c r="A50" s="250"/>
      <c r="B50" s="243"/>
      <c r="C50" s="234"/>
      <c r="D50" s="239"/>
      <c r="E50" s="67" t="s">
        <v>517</v>
      </c>
      <c r="F50" s="20" t="s">
        <v>537</v>
      </c>
      <c r="G50" s="33" t="s">
        <v>538</v>
      </c>
      <c r="H50" s="448"/>
      <c r="I50" s="450"/>
      <c r="J50" s="382"/>
      <c r="K50" s="385"/>
      <c r="L50" s="474"/>
      <c r="M50" s="391"/>
      <c r="N50" s="394"/>
    </row>
    <row r="51" spans="1:14" ht="11.25" customHeight="1" x14ac:dyDescent="0.2">
      <c r="A51" s="250"/>
      <c r="B51" s="243"/>
      <c r="C51" s="234"/>
      <c r="D51" s="239"/>
      <c r="E51" s="66" t="s">
        <v>498</v>
      </c>
      <c r="F51" s="18" t="s">
        <v>543</v>
      </c>
      <c r="G51" s="31" t="s">
        <v>544</v>
      </c>
      <c r="H51" s="453"/>
      <c r="I51" s="460" t="s">
        <v>108</v>
      </c>
      <c r="J51" s="458" t="s">
        <v>636</v>
      </c>
      <c r="K51" s="383"/>
      <c r="L51" s="461">
        <v>288</v>
      </c>
      <c r="M51" s="468" t="str">
        <f>+J51</f>
        <v>preparation of material, irrespective its length</v>
      </c>
      <c r="N51" s="392">
        <f t="shared" ref="N51:N64" si="0">+L51*H51</f>
        <v>0</v>
      </c>
    </row>
    <row r="52" spans="1:14" x14ac:dyDescent="0.2">
      <c r="A52" s="250"/>
      <c r="B52" s="243"/>
      <c r="C52" s="234"/>
      <c r="D52" s="239"/>
      <c r="E52" s="85" t="s">
        <v>517</v>
      </c>
      <c r="F52" s="86" t="s">
        <v>541</v>
      </c>
      <c r="G52" s="170" t="s">
        <v>542</v>
      </c>
      <c r="H52" s="447"/>
      <c r="I52" s="449"/>
      <c r="J52" s="451"/>
      <c r="K52" s="384"/>
      <c r="L52" s="387"/>
      <c r="M52" s="464"/>
      <c r="N52" s="393"/>
    </row>
    <row r="53" spans="1:14" x14ac:dyDescent="0.2">
      <c r="A53" s="250"/>
      <c r="B53" s="243"/>
      <c r="C53" s="234"/>
      <c r="D53" s="239"/>
      <c r="E53" s="73" t="s">
        <v>517</v>
      </c>
      <c r="F53" s="20" t="s">
        <v>539</v>
      </c>
      <c r="G53" s="33" t="s">
        <v>540</v>
      </c>
      <c r="H53" s="448"/>
      <c r="I53" s="450"/>
      <c r="J53" s="452"/>
      <c r="K53" s="385"/>
      <c r="L53" s="388"/>
      <c r="M53" s="469"/>
      <c r="N53" s="394">
        <f t="shared" si="0"/>
        <v>0</v>
      </c>
    </row>
    <row r="54" spans="1:14" x14ac:dyDescent="0.2">
      <c r="A54" s="250"/>
      <c r="B54" s="243"/>
      <c r="C54" s="234"/>
      <c r="D54" s="239"/>
      <c r="E54" s="66" t="s">
        <v>498</v>
      </c>
      <c r="F54" s="18" t="s">
        <v>515</v>
      </c>
      <c r="G54" s="31" t="s">
        <v>516</v>
      </c>
      <c r="H54" s="456"/>
      <c r="I54" s="454" t="s">
        <v>108</v>
      </c>
      <c r="J54" s="457" t="s">
        <v>641</v>
      </c>
      <c r="K54" s="383"/>
      <c r="L54" s="461">
        <v>288</v>
      </c>
      <c r="M54" s="468" t="str">
        <f>+J54</f>
        <v>performance, irrespective its length</v>
      </c>
      <c r="N54" s="392">
        <f t="shared" si="0"/>
        <v>0</v>
      </c>
    </row>
    <row r="55" spans="1:14" x14ac:dyDescent="0.2">
      <c r="A55" s="250"/>
      <c r="B55" s="243"/>
      <c r="C55" s="234"/>
      <c r="D55" s="239"/>
      <c r="E55" s="85" t="s">
        <v>517</v>
      </c>
      <c r="F55" s="86" t="s">
        <v>518</v>
      </c>
      <c r="G55" s="170" t="s">
        <v>519</v>
      </c>
      <c r="H55" s="456"/>
      <c r="I55" s="449"/>
      <c r="J55" s="457"/>
      <c r="K55" s="384"/>
      <c r="L55" s="387"/>
      <c r="M55" s="464"/>
      <c r="N55" s="393"/>
    </row>
    <row r="56" spans="1:14" x14ac:dyDescent="0.2">
      <c r="A56" s="250"/>
      <c r="B56" s="243"/>
      <c r="C56" s="234"/>
      <c r="D56" s="239"/>
      <c r="E56" s="73" t="s">
        <v>517</v>
      </c>
      <c r="F56" s="20" t="s">
        <v>548</v>
      </c>
      <c r="G56" s="33" t="s">
        <v>549</v>
      </c>
      <c r="H56" s="456"/>
      <c r="I56" s="450"/>
      <c r="J56" s="457"/>
      <c r="K56" s="385"/>
      <c r="L56" s="388"/>
      <c r="M56" s="469"/>
      <c r="N56" s="394">
        <f t="shared" si="0"/>
        <v>0</v>
      </c>
    </row>
    <row r="57" spans="1:14" x14ac:dyDescent="0.2">
      <c r="A57" s="250"/>
      <c r="B57" s="243"/>
      <c r="C57" s="234"/>
      <c r="D57" s="239"/>
      <c r="E57" s="71" t="s">
        <v>495</v>
      </c>
      <c r="F57" s="18" t="s">
        <v>496</v>
      </c>
      <c r="G57" s="31" t="s">
        <v>59</v>
      </c>
      <c r="H57" s="453"/>
      <c r="I57" s="454" t="s">
        <v>108</v>
      </c>
      <c r="J57" s="455" t="s">
        <v>642</v>
      </c>
      <c r="K57" s="383"/>
      <c r="L57" s="461">
        <v>1600</v>
      </c>
      <c r="M57" s="470" t="str">
        <f>+J57</f>
        <v>Attendance, irrespective its length</v>
      </c>
      <c r="N57" s="392">
        <f t="shared" si="0"/>
        <v>0</v>
      </c>
    </row>
    <row r="58" spans="1:14" x14ac:dyDescent="0.2">
      <c r="A58" s="250"/>
      <c r="B58" s="243"/>
      <c r="C58" s="234"/>
      <c r="D58" s="239"/>
      <c r="E58" s="64" t="s">
        <v>498</v>
      </c>
      <c r="F58" s="16" t="s">
        <v>520</v>
      </c>
      <c r="G58" s="29" t="s">
        <v>521</v>
      </c>
      <c r="H58" s="447"/>
      <c r="I58" s="449"/>
      <c r="J58" s="451"/>
      <c r="K58" s="384"/>
      <c r="L58" s="387"/>
      <c r="M58" s="465"/>
      <c r="N58" s="393"/>
    </row>
    <row r="59" spans="1:14" x14ac:dyDescent="0.2">
      <c r="A59" s="250"/>
      <c r="B59" s="243"/>
      <c r="C59" s="234"/>
      <c r="D59" s="239"/>
      <c r="E59" s="72" t="s">
        <v>517</v>
      </c>
      <c r="F59" s="16" t="s">
        <v>522</v>
      </c>
      <c r="G59" s="29" t="s">
        <v>523</v>
      </c>
      <c r="H59" s="447"/>
      <c r="I59" s="449"/>
      <c r="J59" s="451"/>
      <c r="K59" s="384"/>
      <c r="L59" s="387"/>
      <c r="M59" s="465"/>
      <c r="N59" s="393"/>
    </row>
    <row r="60" spans="1:14" ht="22.5" x14ac:dyDescent="0.2">
      <c r="A60" s="250"/>
      <c r="B60" s="243"/>
      <c r="C60" s="234"/>
      <c r="D60" s="239"/>
      <c r="E60" s="69" t="s">
        <v>524</v>
      </c>
      <c r="F60" s="19" t="s">
        <v>525</v>
      </c>
      <c r="G60" s="32" t="s">
        <v>526</v>
      </c>
      <c r="H60" s="447"/>
      <c r="I60" s="449"/>
      <c r="J60" s="451"/>
      <c r="K60" s="384"/>
      <c r="L60" s="387"/>
      <c r="M60" s="465"/>
      <c r="N60" s="393"/>
    </row>
    <row r="61" spans="1:14" ht="22.5" x14ac:dyDescent="0.2">
      <c r="A61" s="250"/>
      <c r="B61" s="243"/>
      <c r="C61" s="234"/>
      <c r="D61" s="239"/>
      <c r="E61" s="70" t="s">
        <v>524</v>
      </c>
      <c r="F61" s="14" t="s">
        <v>527</v>
      </c>
      <c r="G61" s="27" t="s">
        <v>89</v>
      </c>
      <c r="H61" s="140"/>
      <c r="I61" s="3" t="s">
        <v>108</v>
      </c>
      <c r="J61" s="279" t="s">
        <v>666</v>
      </c>
      <c r="K61" s="42"/>
      <c r="L61" s="268">
        <v>400</v>
      </c>
      <c r="M61" s="2" t="str">
        <f>+J61</f>
        <v>technical meeting, irrespective its length</v>
      </c>
      <c r="N61" s="44">
        <f t="shared" si="0"/>
        <v>0</v>
      </c>
    </row>
    <row r="62" spans="1:14" ht="33.75" x14ac:dyDescent="0.2">
      <c r="A62" s="250"/>
      <c r="B62" s="243"/>
      <c r="C62" s="234"/>
      <c r="D62" s="239"/>
      <c r="E62" s="76" t="s">
        <v>517</v>
      </c>
      <c r="F62" s="14" t="s">
        <v>545</v>
      </c>
      <c r="G62" s="27" t="s">
        <v>546</v>
      </c>
      <c r="H62" s="140"/>
      <c r="I62" s="278" t="s">
        <v>108</v>
      </c>
      <c r="J62" s="279" t="s">
        <v>643</v>
      </c>
      <c r="K62" s="270"/>
      <c r="L62" s="280">
        <v>120</v>
      </c>
      <c r="M62" s="282" t="str">
        <f>+J62</f>
        <v>room/session, irrespective its length</v>
      </c>
      <c r="N62" s="271">
        <f t="shared" si="0"/>
        <v>0</v>
      </c>
    </row>
    <row r="63" spans="1:14" ht="33.75" x14ac:dyDescent="0.2">
      <c r="A63" s="250"/>
      <c r="B63" s="243"/>
      <c r="C63" s="234"/>
      <c r="D63" s="239"/>
      <c r="E63" s="76" t="s">
        <v>517</v>
      </c>
      <c r="F63" s="14" t="s">
        <v>547</v>
      </c>
      <c r="G63" s="27" t="s">
        <v>644</v>
      </c>
      <c r="H63" s="140"/>
      <c r="I63" s="278" t="s">
        <v>108</v>
      </c>
      <c r="J63" s="279" t="s">
        <v>643</v>
      </c>
      <c r="K63" s="270"/>
      <c r="L63" s="280">
        <v>24</v>
      </c>
      <c r="M63" s="282" t="str">
        <f>+J63</f>
        <v>room/session, irrespective its length</v>
      </c>
      <c r="N63" s="271">
        <f>+L63*H63</f>
        <v>0</v>
      </c>
    </row>
    <row r="64" spans="1:14" ht="23.25" thickBot="1" x14ac:dyDescent="0.25">
      <c r="A64" s="250"/>
      <c r="B64" s="243"/>
      <c r="C64" s="234"/>
      <c r="D64" s="239"/>
      <c r="E64" s="68" t="s">
        <v>495</v>
      </c>
      <c r="F64" s="21" t="s">
        <v>497</v>
      </c>
      <c r="G64" s="34" t="s">
        <v>92</v>
      </c>
      <c r="H64" s="277"/>
      <c r="I64" s="278" t="s">
        <v>108</v>
      </c>
      <c r="J64" s="282" t="s">
        <v>123</v>
      </c>
      <c r="K64" s="270"/>
      <c r="L64" s="284">
        <v>160000</v>
      </c>
      <c r="M64" s="283" t="str">
        <f>+J64</f>
        <v>pages reviewed</v>
      </c>
      <c r="N64" s="271">
        <f t="shared" si="0"/>
        <v>0</v>
      </c>
    </row>
    <row r="65" spans="1:14" ht="12" thickBot="1" x14ac:dyDescent="0.25">
      <c r="A65" s="250"/>
      <c r="B65" s="243"/>
      <c r="C65" s="234"/>
      <c r="D65" s="239"/>
      <c r="E65" s="476" t="s">
        <v>649</v>
      </c>
      <c r="F65" s="477"/>
      <c r="G65" s="477"/>
      <c r="H65" s="107"/>
      <c r="I65" s="107"/>
      <c r="J65" s="108"/>
      <c r="K65" s="113"/>
      <c r="L65" s="109"/>
      <c r="M65" s="110"/>
      <c r="N65" s="111">
        <f>SUM(N35:N64)</f>
        <v>0</v>
      </c>
    </row>
    <row r="66" spans="1:14" ht="12" thickBot="1" x14ac:dyDescent="0.25">
      <c r="A66" s="250"/>
      <c r="B66" s="243"/>
      <c r="C66" s="234"/>
      <c r="D66" s="239"/>
      <c r="E66" s="480" t="s">
        <v>654</v>
      </c>
      <c r="F66" s="481"/>
      <c r="G66" s="481"/>
      <c r="H66" s="188"/>
      <c r="I66" s="189"/>
      <c r="J66" s="190"/>
      <c r="K66" s="190"/>
      <c r="L66" s="191"/>
      <c r="M66" s="192"/>
      <c r="N66" s="193"/>
    </row>
    <row r="67" spans="1:14" ht="22.5" x14ac:dyDescent="0.2">
      <c r="A67" s="250"/>
      <c r="B67" s="243"/>
      <c r="C67" s="234"/>
      <c r="D67" s="239"/>
      <c r="E67" s="201" t="s">
        <v>596</v>
      </c>
      <c r="F67" s="202" t="s">
        <v>597</v>
      </c>
      <c r="G67" s="215" t="s">
        <v>631</v>
      </c>
      <c r="H67" s="221"/>
      <c r="I67" s="210" t="s">
        <v>108</v>
      </c>
      <c r="J67" s="211" t="s">
        <v>634</v>
      </c>
      <c r="K67" s="222"/>
      <c r="L67" s="218">
        <f>1*12*8</f>
        <v>96</v>
      </c>
      <c r="M67" s="203" t="str">
        <f t="shared" ref="M67:M72" si="1">+J67</f>
        <v>day for 1 to 5 TES / ITS</v>
      </c>
      <c r="N67" s="204">
        <f t="shared" ref="N67:N72" si="2">+L67*H67</f>
        <v>0</v>
      </c>
    </row>
    <row r="68" spans="1:14" ht="22.5" x14ac:dyDescent="0.2">
      <c r="A68" s="250"/>
      <c r="B68" s="243"/>
      <c r="C68" s="234"/>
      <c r="D68" s="239"/>
      <c r="E68" s="70" t="s">
        <v>596</v>
      </c>
      <c r="F68" s="14" t="s">
        <v>601</v>
      </c>
      <c r="G68" s="27" t="s">
        <v>632</v>
      </c>
      <c r="H68" s="167"/>
      <c r="I68" s="212" t="s">
        <v>108</v>
      </c>
      <c r="J68" s="4" t="s">
        <v>634</v>
      </c>
      <c r="K68" s="223"/>
      <c r="L68" s="219">
        <f>4*12*8</f>
        <v>384</v>
      </c>
      <c r="M68" s="200" t="str">
        <f t="shared" si="1"/>
        <v>day for 1 to 5 TES / ITS</v>
      </c>
      <c r="N68" s="205">
        <f t="shared" si="2"/>
        <v>0</v>
      </c>
    </row>
    <row r="69" spans="1:14" ht="22.5" x14ac:dyDescent="0.2">
      <c r="A69" s="250"/>
      <c r="B69" s="243"/>
      <c r="C69" s="234"/>
      <c r="D69" s="239"/>
      <c r="E69" s="70" t="s">
        <v>596</v>
      </c>
      <c r="F69" s="14" t="s">
        <v>602</v>
      </c>
      <c r="G69" s="27" t="s">
        <v>633</v>
      </c>
      <c r="H69" s="167"/>
      <c r="I69" s="212" t="s">
        <v>108</v>
      </c>
      <c r="J69" s="4" t="s">
        <v>634</v>
      </c>
      <c r="K69" s="223"/>
      <c r="L69" s="219">
        <f>1*4*8</f>
        <v>32</v>
      </c>
      <c r="M69" s="200" t="str">
        <f t="shared" si="1"/>
        <v>day for 1 to 5 TES / ITS</v>
      </c>
      <c r="N69" s="205">
        <f t="shared" si="2"/>
        <v>0</v>
      </c>
    </row>
    <row r="70" spans="1:14" ht="22.5" x14ac:dyDescent="0.2">
      <c r="A70" s="250"/>
      <c r="B70" s="243"/>
      <c r="C70" s="234"/>
      <c r="D70" s="239"/>
      <c r="E70" s="70" t="s">
        <v>598</v>
      </c>
      <c r="F70" s="14" t="s">
        <v>600</v>
      </c>
      <c r="G70" s="216" t="s">
        <v>599</v>
      </c>
      <c r="H70" s="167"/>
      <c r="I70" s="212" t="s">
        <v>108</v>
      </c>
      <c r="J70" s="4" t="s">
        <v>691</v>
      </c>
      <c r="K70" s="223"/>
      <c r="L70" s="219">
        <f>1*4*8</f>
        <v>32</v>
      </c>
      <c r="M70" s="200" t="str">
        <f t="shared" si="1"/>
        <v>day for 1 to 5 high-level CI deployed</v>
      </c>
      <c r="N70" s="205">
        <f t="shared" si="2"/>
        <v>0</v>
      </c>
    </row>
    <row r="71" spans="1:14" ht="22.5" x14ac:dyDescent="0.2">
      <c r="A71" s="250"/>
      <c r="B71" s="243"/>
      <c r="C71" s="234"/>
      <c r="D71" s="239"/>
      <c r="E71" s="70" t="s">
        <v>598</v>
      </c>
      <c r="F71" s="14" t="s">
        <v>605</v>
      </c>
      <c r="G71" s="216" t="s">
        <v>603</v>
      </c>
      <c r="H71" s="167"/>
      <c r="I71" s="212" t="s">
        <v>108</v>
      </c>
      <c r="J71" s="4" t="s">
        <v>635</v>
      </c>
      <c r="K71" s="223"/>
      <c r="L71" s="219">
        <f>1*12*8</f>
        <v>96</v>
      </c>
      <c r="M71" s="200" t="str">
        <f t="shared" si="1"/>
        <v>day for 1 to  5 high-level CI deployed</v>
      </c>
      <c r="N71" s="205">
        <f t="shared" si="2"/>
        <v>0</v>
      </c>
    </row>
    <row r="72" spans="1:14" ht="23.25" thickBot="1" x14ac:dyDescent="0.25">
      <c r="A72" s="250"/>
      <c r="B72" s="243"/>
      <c r="C72" s="234"/>
      <c r="D72" s="239"/>
      <c r="E72" s="206" t="s">
        <v>598</v>
      </c>
      <c r="F72" s="207" t="s">
        <v>606</v>
      </c>
      <c r="G72" s="217" t="s">
        <v>604</v>
      </c>
      <c r="H72" s="224"/>
      <c r="I72" s="213" t="s">
        <v>108</v>
      </c>
      <c r="J72" s="214" t="s">
        <v>635</v>
      </c>
      <c r="K72" s="225"/>
      <c r="L72" s="220">
        <f>1*2*8</f>
        <v>16</v>
      </c>
      <c r="M72" s="208" t="str">
        <f t="shared" si="1"/>
        <v>day for 1 to  5 high-level CI deployed</v>
      </c>
      <c r="N72" s="209">
        <f t="shared" si="2"/>
        <v>0</v>
      </c>
    </row>
    <row r="73" spans="1:14" ht="12" thickBot="1" x14ac:dyDescent="0.25">
      <c r="A73" s="250"/>
      <c r="B73" s="243"/>
      <c r="C73" s="234"/>
      <c r="D73" s="239"/>
      <c r="E73" s="482" t="s">
        <v>655</v>
      </c>
      <c r="F73" s="483"/>
      <c r="G73" s="483"/>
      <c r="H73" s="194"/>
      <c r="I73" s="194"/>
      <c r="J73" s="195"/>
      <c r="K73" s="196"/>
      <c r="L73" s="197"/>
      <c r="M73" s="198"/>
      <c r="N73" s="199">
        <f>SUM(N67:N72)</f>
        <v>0</v>
      </c>
    </row>
    <row r="74" spans="1:14" ht="12" thickBot="1" x14ac:dyDescent="0.25">
      <c r="A74" s="250"/>
      <c r="B74" s="243"/>
      <c r="C74" s="234"/>
      <c r="D74" s="239"/>
      <c r="E74" s="404" t="s">
        <v>656</v>
      </c>
      <c r="F74" s="405"/>
      <c r="G74" s="405"/>
      <c r="H74" s="46"/>
      <c r="I74" s="84"/>
      <c r="J74" s="78"/>
      <c r="K74" s="78"/>
      <c r="L74" s="45"/>
      <c r="M74" s="47"/>
      <c r="N74" s="49"/>
    </row>
    <row r="75" spans="1:14" ht="21" customHeight="1" x14ac:dyDescent="0.2">
      <c r="A75" s="250"/>
      <c r="B75" s="243"/>
      <c r="C75" s="234"/>
      <c r="D75" s="239"/>
      <c r="E75" s="95" t="s">
        <v>106</v>
      </c>
      <c r="F75" s="24" t="s">
        <v>550</v>
      </c>
      <c r="G75" s="36" t="s">
        <v>551</v>
      </c>
      <c r="H75" s="490">
        <f>+'Profile Pi Pricing'!F39</f>
        <v>0</v>
      </c>
      <c r="I75" s="449" t="s">
        <v>108</v>
      </c>
      <c r="J75" s="381" t="s">
        <v>674</v>
      </c>
      <c r="K75" s="466"/>
      <c r="L75" s="387">
        <v>200</v>
      </c>
      <c r="M75" s="390" t="str">
        <f>+J75</f>
        <v>man.day of Pqa profile as calculated in Profile Pi Pricing</v>
      </c>
      <c r="N75" s="393">
        <f>+L75*H75</f>
        <v>0</v>
      </c>
    </row>
    <row r="76" spans="1:14" ht="21" customHeight="1" x14ac:dyDescent="0.2">
      <c r="A76" s="250"/>
      <c r="B76" s="243"/>
      <c r="C76" s="234"/>
      <c r="D76" s="239"/>
      <c r="E76" s="75" t="s">
        <v>376</v>
      </c>
      <c r="F76" s="22" t="s">
        <v>552</v>
      </c>
      <c r="G76" s="35" t="s">
        <v>553</v>
      </c>
      <c r="H76" s="376"/>
      <c r="I76" s="450"/>
      <c r="J76" s="382"/>
      <c r="K76" s="467"/>
      <c r="L76" s="388"/>
      <c r="M76" s="391"/>
      <c r="N76" s="394"/>
    </row>
    <row r="77" spans="1:14" ht="22.5" x14ac:dyDescent="0.2">
      <c r="A77" s="250"/>
      <c r="B77" s="243"/>
      <c r="C77" s="234"/>
      <c r="D77" s="239"/>
      <c r="E77" s="66" t="s">
        <v>592</v>
      </c>
      <c r="F77" s="18" t="s">
        <v>440</v>
      </c>
      <c r="G77" s="34" t="s">
        <v>587</v>
      </c>
      <c r="H77" s="374">
        <f>+'Profile Pi Pricing'!H39</f>
        <v>0</v>
      </c>
      <c r="I77" s="460" t="s">
        <v>108</v>
      </c>
      <c r="J77" s="380" t="s">
        <v>675</v>
      </c>
      <c r="K77" s="475"/>
      <c r="L77" s="472">
        <v>400</v>
      </c>
      <c r="M77" s="389" t="str">
        <f>+J77</f>
        <v>man.day of Psec profile as calculated in Profile Pi Pricing</v>
      </c>
      <c r="N77" s="392">
        <f>+L77*H77</f>
        <v>0</v>
      </c>
    </row>
    <row r="78" spans="1:14" ht="22.5" x14ac:dyDescent="0.2">
      <c r="A78" s="250"/>
      <c r="B78" s="243"/>
      <c r="C78" s="234"/>
      <c r="D78" s="239"/>
      <c r="E78" s="65" t="s">
        <v>494</v>
      </c>
      <c r="F78" s="17" t="s">
        <v>427</v>
      </c>
      <c r="G78" s="30" t="s">
        <v>667</v>
      </c>
      <c r="H78" s="376"/>
      <c r="I78" s="450"/>
      <c r="J78" s="382"/>
      <c r="K78" s="467"/>
      <c r="L78" s="474"/>
      <c r="M78" s="391"/>
      <c r="N78" s="394"/>
    </row>
    <row r="79" spans="1:14" x14ac:dyDescent="0.2">
      <c r="A79" s="250"/>
      <c r="B79" s="243"/>
      <c r="C79" s="234"/>
      <c r="D79" s="239"/>
      <c r="E79" s="68" t="s">
        <v>391</v>
      </c>
      <c r="F79" s="21" t="s">
        <v>571</v>
      </c>
      <c r="G79" s="34" t="s">
        <v>572</v>
      </c>
      <c r="H79" s="374">
        <f>+'Profile Pi Pricing'!J39</f>
        <v>0</v>
      </c>
      <c r="I79" s="377" t="s">
        <v>108</v>
      </c>
      <c r="J79" s="380" t="s">
        <v>676</v>
      </c>
      <c r="K79" s="383"/>
      <c r="L79" s="386">
        <v>2000</v>
      </c>
      <c r="M79" s="389" t="str">
        <f>+J79</f>
        <v>man.day of Pbus profile as calculated in Profile Pi Pricing</v>
      </c>
      <c r="N79" s="392">
        <f>+L79*H79</f>
        <v>0</v>
      </c>
    </row>
    <row r="80" spans="1:14" ht="22.5" x14ac:dyDescent="0.2">
      <c r="A80" s="250"/>
      <c r="B80" s="243"/>
      <c r="C80" s="234"/>
      <c r="D80" s="239"/>
      <c r="E80" s="64" t="s">
        <v>353</v>
      </c>
      <c r="F80" s="16" t="s">
        <v>568</v>
      </c>
      <c r="G80" s="32" t="s">
        <v>569</v>
      </c>
      <c r="H80" s="375"/>
      <c r="I80" s="378"/>
      <c r="J80" s="381"/>
      <c r="K80" s="384"/>
      <c r="L80" s="387"/>
      <c r="M80" s="390"/>
      <c r="N80" s="393"/>
    </row>
    <row r="81" spans="1:14" ht="22.5" x14ac:dyDescent="0.2">
      <c r="A81" s="250"/>
      <c r="B81" s="243"/>
      <c r="C81" s="234"/>
      <c r="D81" s="239"/>
      <c r="E81" s="64" t="s">
        <v>246</v>
      </c>
      <c r="F81" s="16" t="s">
        <v>570</v>
      </c>
      <c r="G81" s="29" t="s">
        <v>88</v>
      </c>
      <c r="H81" s="375"/>
      <c r="I81" s="378"/>
      <c r="J81" s="381"/>
      <c r="K81" s="384"/>
      <c r="L81" s="387"/>
      <c r="M81" s="390"/>
      <c r="N81" s="393"/>
    </row>
    <row r="82" spans="1:14" x14ac:dyDescent="0.2">
      <c r="A82" s="250"/>
      <c r="B82" s="243"/>
      <c r="C82" s="234"/>
      <c r="D82" s="239"/>
      <c r="E82" s="67" t="s">
        <v>299</v>
      </c>
      <c r="F82" s="20" t="s">
        <v>328</v>
      </c>
      <c r="G82" s="35" t="s">
        <v>112</v>
      </c>
      <c r="H82" s="376"/>
      <c r="I82" s="379"/>
      <c r="J82" s="382"/>
      <c r="K82" s="385"/>
      <c r="L82" s="388"/>
      <c r="M82" s="391"/>
      <c r="N82" s="394"/>
    </row>
    <row r="83" spans="1:14" ht="22.5" x14ac:dyDescent="0.2">
      <c r="A83" s="250"/>
      <c r="B83" s="243"/>
      <c r="C83" s="234"/>
      <c r="D83" s="239"/>
      <c r="E83" s="66" t="s">
        <v>426</v>
      </c>
      <c r="F83" s="18" t="s">
        <v>573</v>
      </c>
      <c r="G83" s="34" t="s">
        <v>574</v>
      </c>
      <c r="H83" s="374">
        <f>+'Profile Pi Pricing'!L39</f>
        <v>0</v>
      </c>
      <c r="I83" s="377" t="s">
        <v>108</v>
      </c>
      <c r="J83" s="380" t="s">
        <v>677</v>
      </c>
      <c r="K83" s="383"/>
      <c r="L83" s="386">
        <v>500</v>
      </c>
      <c r="M83" s="389" t="str">
        <f>+J83</f>
        <v>man.day of Pbusec profile as calculated in Profile Pi Pricing</v>
      </c>
      <c r="N83" s="392">
        <f>+L83*H83</f>
        <v>0</v>
      </c>
    </row>
    <row r="84" spans="1:14" ht="22.5" x14ac:dyDescent="0.2">
      <c r="A84" s="250"/>
      <c r="B84" s="243"/>
      <c r="C84" s="234"/>
      <c r="D84" s="239"/>
      <c r="E84" s="77" t="s">
        <v>432</v>
      </c>
      <c r="F84" s="25" t="s">
        <v>575</v>
      </c>
      <c r="G84" s="38" t="s">
        <v>576</v>
      </c>
      <c r="H84" s="376"/>
      <c r="I84" s="379"/>
      <c r="J84" s="382"/>
      <c r="K84" s="385"/>
      <c r="L84" s="388"/>
      <c r="M84" s="391"/>
      <c r="N84" s="394"/>
    </row>
    <row r="85" spans="1:14" ht="33.75" x14ac:dyDescent="0.2">
      <c r="A85" s="250"/>
      <c r="B85" s="243"/>
      <c r="C85" s="234"/>
      <c r="D85" s="239"/>
      <c r="E85" s="68" t="s">
        <v>431</v>
      </c>
      <c r="F85" s="21" t="s">
        <v>435</v>
      </c>
      <c r="G85" s="34" t="s">
        <v>436</v>
      </c>
      <c r="H85" s="374">
        <f>+'Profile Pi Pricing'!N39</f>
        <v>0</v>
      </c>
      <c r="I85" s="377" t="s">
        <v>108</v>
      </c>
      <c r="J85" s="380" t="s">
        <v>678</v>
      </c>
      <c r="K85" s="383"/>
      <c r="L85" s="386">
        <v>300</v>
      </c>
      <c r="M85" s="389" t="str">
        <f>+J85</f>
        <v>man.day of Pdepl profile as calculated in Profile Pi Pricing</v>
      </c>
      <c r="N85" s="392">
        <f>+L85*H85</f>
        <v>0</v>
      </c>
    </row>
    <row r="86" spans="1:14" ht="33.75" x14ac:dyDescent="0.2">
      <c r="A86" s="250"/>
      <c r="B86" s="243"/>
      <c r="C86" s="234"/>
      <c r="D86" s="239"/>
      <c r="E86" s="64" t="s">
        <v>431</v>
      </c>
      <c r="F86" s="16" t="s">
        <v>441</v>
      </c>
      <c r="G86" s="32" t="s">
        <v>442</v>
      </c>
      <c r="H86" s="375"/>
      <c r="I86" s="378"/>
      <c r="J86" s="381"/>
      <c r="K86" s="384"/>
      <c r="L86" s="387"/>
      <c r="M86" s="390"/>
      <c r="N86" s="393"/>
    </row>
    <row r="87" spans="1:14" ht="33.75" x14ac:dyDescent="0.2">
      <c r="A87" s="250"/>
      <c r="B87" s="243"/>
      <c r="C87" s="234"/>
      <c r="D87" s="239"/>
      <c r="E87" s="64" t="s">
        <v>432</v>
      </c>
      <c r="F87" s="16" t="s">
        <v>444</v>
      </c>
      <c r="G87" s="29" t="s">
        <v>445</v>
      </c>
      <c r="H87" s="375"/>
      <c r="I87" s="378"/>
      <c r="J87" s="381"/>
      <c r="K87" s="384"/>
      <c r="L87" s="387"/>
      <c r="M87" s="390"/>
      <c r="N87" s="393"/>
    </row>
    <row r="88" spans="1:14" ht="33.75" x14ac:dyDescent="0.2">
      <c r="A88" s="250"/>
      <c r="B88" s="243"/>
      <c r="C88" s="234"/>
      <c r="D88" s="239"/>
      <c r="E88" s="67" t="s">
        <v>432</v>
      </c>
      <c r="F88" s="20" t="s">
        <v>448</v>
      </c>
      <c r="G88" s="35" t="s">
        <v>449</v>
      </c>
      <c r="H88" s="376"/>
      <c r="I88" s="379"/>
      <c r="J88" s="382"/>
      <c r="K88" s="385"/>
      <c r="L88" s="388"/>
      <c r="M88" s="391"/>
      <c r="N88" s="394"/>
    </row>
    <row r="89" spans="1:14" ht="22.5" x14ac:dyDescent="0.2">
      <c r="A89" s="250"/>
      <c r="B89" s="243"/>
      <c r="C89" s="234"/>
      <c r="D89" s="239"/>
      <c r="E89" s="66" t="s">
        <v>577</v>
      </c>
      <c r="F89" s="18" t="s">
        <v>579</v>
      </c>
      <c r="G89" s="34" t="s">
        <v>115</v>
      </c>
      <c r="H89" s="374">
        <f>+'Profile Pi Pricing'!P39</f>
        <v>0</v>
      </c>
      <c r="I89" s="377" t="s">
        <v>108</v>
      </c>
      <c r="J89" s="380" t="s">
        <v>679</v>
      </c>
      <c r="K89" s="383"/>
      <c r="L89" s="386">
        <v>2000</v>
      </c>
      <c r="M89" s="389" t="str">
        <f>+J89</f>
        <v>man.day of Ptool profile as calculated in Profile Pi Pricing</v>
      </c>
      <c r="N89" s="392">
        <f>+L89*H89</f>
        <v>0</v>
      </c>
    </row>
    <row r="90" spans="1:14" ht="22.5" x14ac:dyDescent="0.2">
      <c r="A90" s="250"/>
      <c r="B90" s="243"/>
      <c r="C90" s="234"/>
      <c r="D90" s="239"/>
      <c r="E90" s="77" t="s">
        <v>262</v>
      </c>
      <c r="F90" s="25" t="s">
        <v>578</v>
      </c>
      <c r="G90" s="39" t="s">
        <v>116</v>
      </c>
      <c r="H90" s="375"/>
      <c r="I90" s="378"/>
      <c r="J90" s="381"/>
      <c r="K90" s="384"/>
      <c r="L90" s="387"/>
      <c r="M90" s="390"/>
      <c r="N90" s="393"/>
    </row>
    <row r="91" spans="1:14" x14ac:dyDescent="0.2">
      <c r="A91" s="250"/>
      <c r="B91" s="243"/>
      <c r="C91" s="234"/>
      <c r="D91" s="239"/>
      <c r="E91" s="77" t="s">
        <v>265</v>
      </c>
      <c r="F91" s="25" t="s">
        <v>580</v>
      </c>
      <c r="G91" s="29" t="s">
        <v>589</v>
      </c>
      <c r="H91" s="375"/>
      <c r="I91" s="378"/>
      <c r="J91" s="381"/>
      <c r="K91" s="384"/>
      <c r="L91" s="387"/>
      <c r="M91" s="390"/>
      <c r="N91" s="393"/>
    </row>
    <row r="92" spans="1:14" x14ac:dyDescent="0.2">
      <c r="A92" s="250"/>
      <c r="B92" s="243"/>
      <c r="C92" s="234"/>
      <c r="D92" s="239"/>
      <c r="E92" s="77" t="s">
        <v>581</v>
      </c>
      <c r="F92" s="25" t="s">
        <v>582</v>
      </c>
      <c r="G92" s="29" t="s">
        <v>590</v>
      </c>
      <c r="H92" s="375"/>
      <c r="I92" s="378"/>
      <c r="J92" s="381"/>
      <c r="K92" s="384"/>
      <c r="L92" s="387"/>
      <c r="M92" s="390"/>
      <c r="N92" s="393"/>
    </row>
    <row r="93" spans="1:14" x14ac:dyDescent="0.2">
      <c r="A93" s="250"/>
      <c r="B93" s="243"/>
      <c r="C93" s="234"/>
      <c r="D93" s="239"/>
      <c r="E93" s="77" t="s">
        <v>583</v>
      </c>
      <c r="F93" s="25" t="s">
        <v>584</v>
      </c>
      <c r="G93" s="32" t="s">
        <v>591</v>
      </c>
      <c r="H93" s="375"/>
      <c r="I93" s="378"/>
      <c r="J93" s="381"/>
      <c r="K93" s="384"/>
      <c r="L93" s="387"/>
      <c r="M93" s="390"/>
      <c r="N93" s="393"/>
    </row>
    <row r="94" spans="1:14" x14ac:dyDescent="0.2">
      <c r="A94" s="250"/>
      <c r="B94" s="243"/>
      <c r="C94" s="234"/>
      <c r="D94" s="239"/>
      <c r="E94" s="77" t="s">
        <v>585</v>
      </c>
      <c r="F94" s="25" t="s">
        <v>586</v>
      </c>
      <c r="G94" s="37" t="s">
        <v>60</v>
      </c>
      <c r="H94" s="375"/>
      <c r="I94" s="378"/>
      <c r="J94" s="381"/>
      <c r="K94" s="384"/>
      <c r="L94" s="387"/>
      <c r="M94" s="390"/>
      <c r="N94" s="393"/>
    </row>
    <row r="95" spans="1:14" x14ac:dyDescent="0.2">
      <c r="A95" s="250"/>
      <c r="B95" s="243"/>
      <c r="C95" s="234"/>
      <c r="D95" s="239"/>
      <c r="E95" s="66" t="s">
        <v>555</v>
      </c>
      <c r="F95" s="18" t="s">
        <v>558</v>
      </c>
      <c r="G95" s="34" t="s">
        <v>559</v>
      </c>
      <c r="H95" s="374">
        <f>'Profile Pi Pricing'!R39</f>
        <v>0</v>
      </c>
      <c r="I95" s="377" t="s">
        <v>108</v>
      </c>
      <c r="J95" s="380" t="s">
        <v>680</v>
      </c>
      <c r="K95" s="383"/>
      <c r="L95" s="386">
        <v>1000</v>
      </c>
      <c r="M95" s="389" t="str">
        <f>+J95</f>
        <v>man.day of Ptest profile as calculated in Profile Pi Pricing</v>
      </c>
      <c r="N95" s="392">
        <f>+L95*H95</f>
        <v>0</v>
      </c>
    </row>
    <row r="96" spans="1:14" x14ac:dyDescent="0.2">
      <c r="A96" s="250"/>
      <c r="B96" s="243"/>
      <c r="C96" s="234"/>
      <c r="D96" s="239"/>
      <c r="E96" s="77" t="s">
        <v>555</v>
      </c>
      <c r="F96" s="25" t="s">
        <v>560</v>
      </c>
      <c r="G96" s="39" t="s">
        <v>561</v>
      </c>
      <c r="H96" s="375"/>
      <c r="I96" s="378"/>
      <c r="J96" s="381"/>
      <c r="K96" s="384"/>
      <c r="L96" s="387"/>
      <c r="M96" s="390"/>
      <c r="N96" s="393"/>
    </row>
    <row r="97" spans="1:14" x14ac:dyDescent="0.2">
      <c r="A97" s="250"/>
      <c r="B97" s="243"/>
      <c r="C97" s="234"/>
      <c r="D97" s="239"/>
      <c r="E97" s="64" t="s">
        <v>556</v>
      </c>
      <c r="F97" s="16" t="s">
        <v>562</v>
      </c>
      <c r="G97" s="29" t="s">
        <v>563</v>
      </c>
      <c r="H97" s="375"/>
      <c r="I97" s="378"/>
      <c r="J97" s="381"/>
      <c r="K97" s="384"/>
      <c r="L97" s="387"/>
      <c r="M97" s="390"/>
      <c r="N97" s="393"/>
    </row>
    <row r="98" spans="1:14" x14ac:dyDescent="0.2">
      <c r="A98" s="250"/>
      <c r="B98" s="243"/>
      <c r="C98" s="234"/>
      <c r="D98" s="239"/>
      <c r="E98" s="64" t="s">
        <v>557</v>
      </c>
      <c r="F98" s="16" t="s">
        <v>564</v>
      </c>
      <c r="G98" s="29" t="s">
        <v>565</v>
      </c>
      <c r="H98" s="375"/>
      <c r="I98" s="378"/>
      <c r="J98" s="381"/>
      <c r="K98" s="384"/>
      <c r="L98" s="387"/>
      <c r="M98" s="390"/>
      <c r="N98" s="393"/>
    </row>
    <row r="99" spans="1:14" ht="12" thickBot="1" x14ac:dyDescent="0.25">
      <c r="A99" s="250"/>
      <c r="B99" s="243"/>
      <c r="C99" s="234"/>
      <c r="D99" s="239"/>
      <c r="E99" s="77" t="s">
        <v>557</v>
      </c>
      <c r="F99" s="25" t="s">
        <v>566</v>
      </c>
      <c r="G99" s="38" t="s">
        <v>567</v>
      </c>
      <c r="H99" s="375"/>
      <c r="I99" s="378"/>
      <c r="J99" s="381"/>
      <c r="K99" s="384"/>
      <c r="L99" s="387"/>
      <c r="M99" s="390"/>
      <c r="N99" s="393"/>
    </row>
    <row r="100" spans="1:14" s="11" customFormat="1" ht="12" thickBot="1" x14ac:dyDescent="0.25">
      <c r="A100" s="251"/>
      <c r="B100" s="244"/>
      <c r="C100" s="237"/>
      <c r="D100" s="241"/>
      <c r="E100" s="478" t="s">
        <v>657</v>
      </c>
      <c r="F100" s="479"/>
      <c r="G100" s="479"/>
      <c r="H100" s="102"/>
      <c r="I100" s="359"/>
      <c r="J100" s="360"/>
      <c r="K100" s="360"/>
      <c r="L100" s="359"/>
      <c r="M100" s="360"/>
      <c r="N100" s="103">
        <f>SUM(N75:N99)</f>
        <v>0</v>
      </c>
    </row>
    <row r="101" spans="1:14" ht="12" thickBot="1" x14ac:dyDescent="0.25">
      <c r="A101" s="250"/>
      <c r="B101" s="243"/>
      <c r="C101" s="234"/>
      <c r="D101" s="239"/>
      <c r="E101" s="462" t="s">
        <v>650</v>
      </c>
      <c r="F101" s="463"/>
      <c r="G101" s="463"/>
      <c r="H101" s="92"/>
      <c r="I101" s="45"/>
      <c r="J101" s="78"/>
      <c r="K101" s="78"/>
      <c r="L101" s="79"/>
      <c r="M101" s="79"/>
      <c r="N101" s="49"/>
    </row>
    <row r="102" spans="1:14" ht="57" thickBot="1" x14ac:dyDescent="0.25">
      <c r="A102" s="250"/>
      <c r="B102" s="243"/>
      <c r="C102" s="234"/>
      <c r="D102" s="239"/>
      <c r="E102" s="85" t="s">
        <v>265</v>
      </c>
      <c r="F102" s="86" t="s">
        <v>637</v>
      </c>
      <c r="G102" s="87" t="s">
        <v>645</v>
      </c>
      <c r="H102" s="88"/>
      <c r="I102" s="269"/>
      <c r="J102" s="276" t="s">
        <v>588</v>
      </c>
      <c r="K102" s="89" t="s">
        <v>117</v>
      </c>
      <c r="L102" s="176">
        <v>16</v>
      </c>
      <c r="M102" s="281" t="s">
        <v>107</v>
      </c>
      <c r="N102" s="272">
        <f>+L102*H102*N89</f>
        <v>0</v>
      </c>
    </row>
    <row r="103" spans="1:14" ht="12" thickBot="1" x14ac:dyDescent="0.25">
      <c r="A103" s="250"/>
      <c r="B103" s="243"/>
      <c r="C103" s="234"/>
      <c r="D103" s="239"/>
      <c r="E103" s="478" t="s">
        <v>651</v>
      </c>
      <c r="F103" s="479"/>
      <c r="G103" s="479"/>
      <c r="H103" s="102"/>
      <c r="I103" s="98"/>
      <c r="J103" s="99"/>
      <c r="K103" s="114"/>
      <c r="L103" s="100"/>
      <c r="M103" s="101"/>
      <c r="N103" s="103">
        <f>SUM(N102:N102)</f>
        <v>0</v>
      </c>
    </row>
    <row r="104" spans="1:14" s="11" customFormat="1" ht="12" thickBot="1" x14ac:dyDescent="0.25">
      <c r="A104" s="252"/>
      <c r="B104" s="245"/>
      <c r="C104" s="238"/>
      <c r="D104" s="501" t="s">
        <v>140</v>
      </c>
      <c r="E104" s="502"/>
      <c r="F104" s="502"/>
      <c r="G104" s="502"/>
      <c r="H104" s="116"/>
      <c r="I104" s="117"/>
      <c r="J104" s="118"/>
      <c r="K104" s="119"/>
      <c r="L104" s="61"/>
      <c r="M104" s="120"/>
      <c r="N104" s="121">
        <f>+N103+N100+N73+N65+N33+N30</f>
        <v>0</v>
      </c>
    </row>
    <row r="105" spans="1:14" ht="12" thickBot="1" x14ac:dyDescent="0.25">
      <c r="A105" s="250"/>
      <c r="B105" s="243"/>
      <c r="C105" s="234"/>
      <c r="D105" s="235"/>
      <c r="E105" s="462" t="s">
        <v>684</v>
      </c>
      <c r="F105" s="463"/>
      <c r="G105" s="463"/>
      <c r="H105" s="46"/>
      <c r="I105" s="84"/>
      <c r="J105" s="78"/>
      <c r="K105" s="90"/>
      <c r="L105" s="45"/>
      <c r="M105" s="47"/>
      <c r="N105" s="49"/>
    </row>
    <row r="106" spans="1:14" ht="35.25" customHeight="1" thickBot="1" x14ac:dyDescent="0.25">
      <c r="A106" s="250"/>
      <c r="B106" s="243"/>
      <c r="C106" s="234"/>
      <c r="D106" s="235"/>
      <c r="E106" s="85" t="s">
        <v>57</v>
      </c>
      <c r="F106" s="86" t="s">
        <v>141</v>
      </c>
      <c r="G106" s="122" t="s">
        <v>96</v>
      </c>
      <c r="H106" s="444" t="s">
        <v>681</v>
      </c>
      <c r="I106" s="445"/>
      <c r="J106" s="445"/>
      <c r="K106" s="446"/>
      <c r="L106" s="489" t="s">
        <v>118</v>
      </c>
      <c r="M106" s="489"/>
      <c r="N106" s="272">
        <f>10%*N104</f>
        <v>0</v>
      </c>
    </row>
    <row r="107" spans="1:14" ht="12" thickBot="1" x14ac:dyDescent="0.25">
      <c r="A107" s="250"/>
      <c r="B107" s="243"/>
      <c r="C107" s="234"/>
      <c r="D107" s="235"/>
      <c r="E107" s="491" t="s">
        <v>685</v>
      </c>
      <c r="F107" s="492"/>
      <c r="G107" s="492"/>
      <c r="H107" s="98"/>
      <c r="I107" s="98"/>
      <c r="J107" s="128"/>
      <c r="K107" s="99"/>
      <c r="L107" s="101"/>
      <c r="M107" s="101"/>
      <c r="N107" s="103">
        <f>+N106</f>
        <v>0</v>
      </c>
    </row>
    <row r="108" spans="1:14" ht="12" thickBot="1" x14ac:dyDescent="0.25">
      <c r="A108" s="250"/>
      <c r="B108" s="243"/>
      <c r="C108" s="493" t="s">
        <v>139</v>
      </c>
      <c r="D108" s="494"/>
      <c r="E108" s="495"/>
      <c r="F108" s="495"/>
      <c r="G108" s="495"/>
      <c r="H108" s="123"/>
      <c r="I108" s="123"/>
      <c r="J108" s="124"/>
      <c r="K108" s="125"/>
      <c r="L108" s="126"/>
      <c r="M108" s="126"/>
      <c r="N108" s="127">
        <f>+N104+N107</f>
        <v>0</v>
      </c>
    </row>
    <row r="109" spans="1:14" ht="12" thickBot="1" x14ac:dyDescent="0.25">
      <c r="A109" s="253"/>
      <c r="B109" s="246"/>
      <c r="C109" s="247"/>
      <c r="D109" s="247"/>
      <c r="E109" s="404" t="s">
        <v>652</v>
      </c>
      <c r="F109" s="405"/>
      <c r="G109" s="405"/>
      <c r="H109" s="295"/>
      <c r="I109" s="84"/>
      <c r="J109" s="78"/>
      <c r="K109" s="296"/>
      <c r="L109" s="45"/>
      <c r="M109" s="47"/>
      <c r="N109" s="49"/>
    </row>
    <row r="110" spans="1:14" ht="34.5" thickBot="1" x14ac:dyDescent="0.25">
      <c r="A110" s="250"/>
      <c r="B110" s="243"/>
      <c r="C110" s="248"/>
      <c r="D110" s="248"/>
      <c r="E110" s="496" t="s">
        <v>683</v>
      </c>
      <c r="F110" s="497"/>
      <c r="G110" s="498"/>
      <c r="H110" s="291"/>
      <c r="I110" s="292"/>
      <c r="J110" s="292" t="s">
        <v>670</v>
      </c>
      <c r="K110" s="293"/>
      <c r="L110" s="26"/>
      <c r="M110" s="26"/>
      <c r="N110" s="294">
        <f>+H110*N108</f>
        <v>0</v>
      </c>
    </row>
    <row r="111" spans="1:14" ht="12" thickBot="1" x14ac:dyDescent="0.25">
      <c r="A111" s="250"/>
      <c r="B111" s="243"/>
      <c r="C111" s="248"/>
      <c r="D111" s="248"/>
      <c r="E111" s="104" t="s">
        <v>658</v>
      </c>
      <c r="F111" s="100"/>
      <c r="G111" s="100"/>
      <c r="H111" s="102"/>
      <c r="I111" s="102"/>
      <c r="J111" s="101"/>
      <c r="K111" s="101"/>
      <c r="L111" s="100"/>
      <c r="M111" s="101"/>
      <c r="N111" s="103">
        <f>+N110</f>
        <v>0</v>
      </c>
    </row>
    <row r="112" spans="1:14" ht="12" thickBot="1" x14ac:dyDescent="0.25">
      <c r="A112" s="249"/>
      <c r="B112" s="395" t="s">
        <v>8</v>
      </c>
      <c r="C112" s="499"/>
      <c r="D112" s="499"/>
      <c r="E112" s="500"/>
      <c r="F112" s="500"/>
      <c r="G112" s="500"/>
      <c r="H112" s="129"/>
      <c r="I112" s="285"/>
      <c r="J112" s="130"/>
      <c r="K112" s="131"/>
      <c r="L112" s="285"/>
      <c r="M112" s="130"/>
      <c r="N112" s="132">
        <f>+N108+N111</f>
        <v>0</v>
      </c>
    </row>
    <row r="113" spans="1:14" ht="12" thickBot="1" x14ac:dyDescent="0.25">
      <c r="A113" s="250"/>
      <c r="B113" s="484" t="s">
        <v>9</v>
      </c>
      <c r="C113" s="485"/>
      <c r="D113" s="485"/>
      <c r="E113" s="485"/>
      <c r="F113" s="485"/>
      <c r="G113" s="485"/>
      <c r="H113" s="297"/>
      <c r="I113" s="298"/>
      <c r="J113" s="299"/>
      <c r="K113" s="300"/>
      <c r="L113" s="301"/>
      <c r="M113" s="299"/>
      <c r="N113" s="302"/>
    </row>
    <row r="114" spans="1:14" ht="12" thickBot="1" x14ac:dyDescent="0.25">
      <c r="A114" s="250"/>
      <c r="B114" s="311" t="s">
        <v>682</v>
      </c>
      <c r="C114" s="13"/>
      <c r="D114" s="286"/>
      <c r="E114" s="286"/>
      <c r="F114" s="286"/>
      <c r="G114" s="287"/>
      <c r="H114" s="174">
        <v>1000</v>
      </c>
      <c r="I114" s="48" t="s">
        <v>108</v>
      </c>
      <c r="J114" s="26" t="s">
        <v>10</v>
      </c>
      <c r="K114" s="43"/>
      <c r="L114" s="175">
        <v>200</v>
      </c>
      <c r="M114" s="26" t="s">
        <v>11</v>
      </c>
      <c r="N114" s="233">
        <f>+L114*H114</f>
        <v>200000</v>
      </c>
    </row>
    <row r="115" spans="1:14" ht="12" thickBot="1" x14ac:dyDescent="0.25">
      <c r="A115" s="250"/>
      <c r="B115" s="484" t="s">
        <v>646</v>
      </c>
      <c r="C115" s="485"/>
      <c r="D115" s="485"/>
      <c r="E115" s="485"/>
      <c r="F115" s="485"/>
      <c r="G115" s="485"/>
      <c r="H115" s="297"/>
      <c r="I115" s="298"/>
      <c r="J115" s="299"/>
      <c r="K115" s="300"/>
      <c r="L115" s="301"/>
      <c r="M115" s="299"/>
      <c r="N115" s="302"/>
    </row>
    <row r="116" spans="1:14" ht="12" thickBot="1" x14ac:dyDescent="0.25">
      <c r="A116" s="250"/>
      <c r="B116" s="311" t="s">
        <v>682</v>
      </c>
      <c r="C116" s="286"/>
      <c r="D116" s="286"/>
      <c r="E116" s="286"/>
      <c r="F116" s="286"/>
      <c r="G116" s="287"/>
      <c r="H116" s="228"/>
      <c r="I116" s="229"/>
      <c r="J116" s="230"/>
      <c r="K116" s="231"/>
      <c r="L116" s="232"/>
      <c r="M116" s="230"/>
      <c r="N116" s="259">
        <v>1000000</v>
      </c>
    </row>
    <row r="117" spans="1:14" ht="12" thickBot="1" x14ac:dyDescent="0.25">
      <c r="A117" s="250"/>
      <c r="B117" s="484" t="s">
        <v>737</v>
      </c>
      <c r="C117" s="485"/>
      <c r="D117" s="485"/>
      <c r="E117" s="485"/>
      <c r="F117" s="485"/>
      <c r="G117" s="485"/>
      <c r="H117" s="297"/>
      <c r="I117" s="298"/>
      <c r="J117" s="299"/>
      <c r="K117" s="300"/>
      <c r="L117" s="301"/>
      <c r="M117" s="299"/>
      <c r="N117" s="302"/>
    </row>
    <row r="118" spans="1:14" ht="12" thickBot="1" x14ac:dyDescent="0.25">
      <c r="A118" s="250"/>
      <c r="B118" s="311" t="s">
        <v>682</v>
      </c>
      <c r="C118" s="286"/>
      <c r="D118" s="286"/>
      <c r="E118" s="286"/>
      <c r="F118" s="286"/>
      <c r="G118" s="287"/>
      <c r="H118" s="486"/>
      <c r="I118" s="487"/>
      <c r="J118" s="487"/>
      <c r="K118" s="488"/>
      <c r="L118" s="489" t="s">
        <v>671</v>
      </c>
      <c r="M118" s="489"/>
      <c r="N118" s="310">
        <f>15%*(N112+N114+N116)</f>
        <v>180000</v>
      </c>
    </row>
    <row r="119" spans="1:14" ht="12" thickBot="1" x14ac:dyDescent="0.25">
      <c r="A119" s="254" t="s">
        <v>738</v>
      </c>
      <c r="B119" s="255"/>
      <c r="C119" s="255"/>
      <c r="D119" s="255"/>
      <c r="E119" s="255"/>
      <c r="F119" s="255"/>
      <c r="G119" s="255"/>
      <c r="H119" s="256"/>
      <c r="I119" s="256"/>
      <c r="J119" s="257"/>
      <c r="K119" s="257"/>
      <c r="L119" s="255"/>
      <c r="M119" s="257"/>
      <c r="N119" s="258">
        <f>+N114+N112+N116+N118</f>
        <v>1380000</v>
      </c>
    </row>
    <row r="122" spans="1:14" ht="12" thickBot="1" x14ac:dyDescent="0.25"/>
    <row r="123" spans="1:14" ht="12" thickBot="1" x14ac:dyDescent="0.25">
      <c r="G123" s="133" t="s">
        <v>131</v>
      </c>
    </row>
    <row r="124" spans="1:14" x14ac:dyDescent="0.2">
      <c r="G124" s="173" t="s">
        <v>133</v>
      </c>
    </row>
    <row r="125" spans="1:14" x14ac:dyDescent="0.2">
      <c r="G125" s="172" t="s">
        <v>132</v>
      </c>
    </row>
    <row r="126" spans="1:14" ht="12" thickBot="1" x14ac:dyDescent="0.25">
      <c r="G126" s="50" t="s">
        <v>135</v>
      </c>
    </row>
    <row r="132" spans="7:7" x14ac:dyDescent="0.2">
      <c r="G132" s="267"/>
    </row>
    <row r="133" spans="7:7" x14ac:dyDescent="0.2">
      <c r="G133" s="267"/>
    </row>
  </sheetData>
  <sheetProtection password="E34F" sheet="1" objects="1" scenarios="1" selectLockedCells="1"/>
  <mergeCells count="150">
    <mergeCell ref="B117:G117"/>
    <mergeCell ref="H118:K118"/>
    <mergeCell ref="L118:M118"/>
    <mergeCell ref="I77:I78"/>
    <mergeCell ref="I83:I84"/>
    <mergeCell ref="I75:I76"/>
    <mergeCell ref="H75:H76"/>
    <mergeCell ref="L79:L82"/>
    <mergeCell ref="B115:G115"/>
    <mergeCell ref="L106:M106"/>
    <mergeCell ref="E107:G107"/>
    <mergeCell ref="C108:G108"/>
    <mergeCell ref="E109:G109"/>
    <mergeCell ref="E110:G110"/>
    <mergeCell ref="B112:G112"/>
    <mergeCell ref="E103:G103"/>
    <mergeCell ref="D104:G104"/>
    <mergeCell ref="E105:G105"/>
    <mergeCell ref="H106:K106"/>
    <mergeCell ref="B113:G113"/>
    <mergeCell ref="M95:M99"/>
    <mergeCell ref="E65:G65"/>
    <mergeCell ref="L83:L84"/>
    <mergeCell ref="M83:M84"/>
    <mergeCell ref="E101:G101"/>
    <mergeCell ref="H95:H99"/>
    <mergeCell ref="I95:I99"/>
    <mergeCell ref="J83:J84"/>
    <mergeCell ref="K83:K84"/>
    <mergeCell ref="H77:H78"/>
    <mergeCell ref="H79:H82"/>
    <mergeCell ref="J95:J99"/>
    <mergeCell ref="E100:G100"/>
    <mergeCell ref="K89:K94"/>
    <mergeCell ref="K95:K99"/>
    <mergeCell ref="J89:J94"/>
    <mergeCell ref="E66:G66"/>
    <mergeCell ref="E73:G73"/>
    <mergeCell ref="J79:J82"/>
    <mergeCell ref="I89:I94"/>
    <mergeCell ref="J77:J78"/>
    <mergeCell ref="I79:I82"/>
    <mergeCell ref="L95:L99"/>
    <mergeCell ref="H89:H94"/>
    <mergeCell ref="H83:H84"/>
    <mergeCell ref="N95:N99"/>
    <mergeCell ref="N75:N76"/>
    <mergeCell ref="L77:L78"/>
    <mergeCell ref="M77:M78"/>
    <mergeCell ref="N79:N82"/>
    <mergeCell ref="N77:N78"/>
    <mergeCell ref="K77:K78"/>
    <mergeCell ref="L89:L94"/>
    <mergeCell ref="M89:M94"/>
    <mergeCell ref="K79:K82"/>
    <mergeCell ref="M79:M82"/>
    <mergeCell ref="N83:N84"/>
    <mergeCell ref="N89:N94"/>
    <mergeCell ref="L75:L76"/>
    <mergeCell ref="M75:M76"/>
    <mergeCell ref="E31:G31"/>
    <mergeCell ref="L32:M32"/>
    <mergeCell ref="K75:K76"/>
    <mergeCell ref="H51:H53"/>
    <mergeCell ref="I51:I53"/>
    <mergeCell ref="M51:M53"/>
    <mergeCell ref="K54:K56"/>
    <mergeCell ref="L54:L56"/>
    <mergeCell ref="M54:M56"/>
    <mergeCell ref="H39:H44"/>
    <mergeCell ref="I39:I44"/>
    <mergeCell ref="J39:J44"/>
    <mergeCell ref="K39:K44"/>
    <mergeCell ref="L39:L44"/>
    <mergeCell ref="M39:M44"/>
    <mergeCell ref="L35:L38"/>
    <mergeCell ref="M35:M38"/>
    <mergeCell ref="K51:K53"/>
    <mergeCell ref="E74:G74"/>
    <mergeCell ref="J75:J76"/>
    <mergeCell ref="J45:J50"/>
    <mergeCell ref="K45:K50"/>
    <mergeCell ref="L45:L50"/>
    <mergeCell ref="M57:M60"/>
    <mergeCell ref="N39:N44"/>
    <mergeCell ref="H32:K32"/>
    <mergeCell ref="H35:H38"/>
    <mergeCell ref="I35:I38"/>
    <mergeCell ref="J35:J38"/>
    <mergeCell ref="K35:K38"/>
    <mergeCell ref="N57:N60"/>
    <mergeCell ref="N51:N53"/>
    <mergeCell ref="N54:N56"/>
    <mergeCell ref="N35:N38"/>
    <mergeCell ref="H57:H60"/>
    <mergeCell ref="I57:I60"/>
    <mergeCell ref="J57:J60"/>
    <mergeCell ref="H54:H56"/>
    <mergeCell ref="I54:I56"/>
    <mergeCell ref="J54:J56"/>
    <mergeCell ref="J51:J53"/>
    <mergeCell ref="M45:M50"/>
    <mergeCell ref="N45:N50"/>
    <mergeCell ref="H45:H50"/>
    <mergeCell ref="I45:I50"/>
    <mergeCell ref="L51:L53"/>
    <mergeCell ref="K57:K60"/>
    <mergeCell ref="L57:L60"/>
    <mergeCell ref="J14:J22"/>
    <mergeCell ref="K14:K22"/>
    <mergeCell ref="L14:M22"/>
    <mergeCell ref="I10:K13"/>
    <mergeCell ref="I28:I29"/>
    <mergeCell ref="E30:G30"/>
    <mergeCell ref="N28:N29"/>
    <mergeCell ref="L10:M13"/>
    <mergeCell ref="L28:M29"/>
    <mergeCell ref="J28:J29"/>
    <mergeCell ref="K28:K29"/>
    <mergeCell ref="H23:H27"/>
    <mergeCell ref="I23:I27"/>
    <mergeCell ref="J23:J27"/>
    <mergeCell ref="K23:K27"/>
    <mergeCell ref="L23:M27"/>
    <mergeCell ref="N23:N27"/>
    <mergeCell ref="H28:H29"/>
    <mergeCell ref="H2:K3"/>
    <mergeCell ref="L2:N2"/>
    <mergeCell ref="L3:M3"/>
    <mergeCell ref="A4:G4"/>
    <mergeCell ref="A2:D3"/>
    <mergeCell ref="E2:E3"/>
    <mergeCell ref="F2:F3"/>
    <mergeCell ref="G2:G3"/>
    <mergeCell ref="H85:H88"/>
    <mergeCell ref="I85:I88"/>
    <mergeCell ref="J85:J88"/>
    <mergeCell ref="K85:K88"/>
    <mergeCell ref="L85:L88"/>
    <mergeCell ref="M85:M88"/>
    <mergeCell ref="N85:N88"/>
    <mergeCell ref="B5:G5"/>
    <mergeCell ref="C6:G6"/>
    <mergeCell ref="E8:G8"/>
    <mergeCell ref="H10:H13"/>
    <mergeCell ref="E34:G34"/>
    <mergeCell ref="N14:N22"/>
    <mergeCell ref="N10:N13"/>
    <mergeCell ref="H14:H22"/>
    <mergeCell ref="I14:I22"/>
  </mergeCells>
  <phoneticPr fontId="10" type="noConversion"/>
  <dataValidations count="4">
    <dataValidation type="decimal" operator="greaterThanOrEqual" allowBlank="1" showInputMessage="1" showErrorMessage="1" sqref="H114 L77 H77 H85:H93 H116 L85 H75 L75 L102 L67:L72 H95:H99 L95:L99 L83 L79 H79:H83 L89:L93 L51:L57 L45 L35:L40 L61:L64">
      <formula1>0</formula1>
    </dataValidation>
    <dataValidation type="decimal" operator="greaterThanOrEqual" allowBlank="1" showInputMessage="1" showErrorMessage="1" errorTitle="value &gt;=0" error="Enter a percentage &gt;=0%" sqref="H110 H102">
      <formula1>0</formula1>
    </dataValidation>
    <dataValidation type="decimal" operator="greaterThanOrEqual" allowBlank="1" showInputMessage="1" showErrorMessage="1" errorTitle="value &gt;=0" error="Enter an amount &gt;= 0€" sqref="H61:H64 H45 H51:H57 H35:H40 H67:H72">
      <formula1>0</formula1>
    </dataValidation>
    <dataValidation type="decimal" operator="greaterThanOrEqual" allowBlank="1" showInputMessage="1" showErrorMessage="1" errorTitle="Value &gt;=0 " error="Enter an amount &gt;= 0€" sqref="H9:H10 H14 H28 H23">
      <formula1>0</formula1>
    </dataValidation>
  </dataValidations>
  <printOptions horizontalCentered="1"/>
  <pageMargins left="0.25" right="0.25" top="0.75" bottom="0.75" header="0.3" footer="0.3"/>
  <pageSetup paperSize="9" scale="59" fitToHeight="0" orientation="portrait" r:id="rId1"/>
  <headerFooter>
    <oddHeader>&amp;C&amp;"-,Bold"&amp;14 Call for Tender ITSM3 TES
Annex 3 - Price List</oddHeader>
    <oddFooter>&amp;C&amp;"-,Bold"Page &amp;P / &amp;N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pageSetUpPr fitToPage="1"/>
  </sheetPr>
  <dimension ref="A1:C66"/>
  <sheetViews>
    <sheetView showGridLines="0" workbookViewId="0">
      <pane ySplit="1" topLeftCell="A2" activePane="bottomLeft" state="frozen"/>
      <selection activeCell="H9" sqref="H9"/>
      <selection pane="bottomLeft" activeCell="A2" sqref="A2"/>
    </sheetView>
  </sheetViews>
  <sheetFormatPr defaultColWidth="12.28515625" defaultRowHeight="11.25" x14ac:dyDescent="0.2"/>
  <cols>
    <col min="1" max="1" width="8.85546875" style="5" customWidth="1"/>
    <col min="2" max="2" width="10.85546875" style="5" customWidth="1"/>
    <col min="3" max="3" width="70.85546875" style="5" customWidth="1"/>
    <col min="4" max="16384" width="12.28515625" style="5"/>
  </cols>
  <sheetData>
    <row r="1" spans="1:3" ht="33.950000000000003" customHeight="1" thickBot="1" x14ac:dyDescent="0.25">
      <c r="A1" s="11" t="s">
        <v>751</v>
      </c>
    </row>
    <row r="2" spans="1:3" ht="33.950000000000003" customHeight="1" thickBot="1" x14ac:dyDescent="0.25">
      <c r="A2" s="304" t="s">
        <v>146</v>
      </c>
      <c r="B2" s="305" t="s">
        <v>147</v>
      </c>
      <c r="C2" s="353" t="s">
        <v>148</v>
      </c>
    </row>
    <row r="3" spans="1:3" x14ac:dyDescent="0.2">
      <c r="A3" s="306" t="s">
        <v>106</v>
      </c>
      <c r="B3" s="307" t="s">
        <v>149</v>
      </c>
      <c r="C3" s="358" t="s">
        <v>692</v>
      </c>
    </row>
    <row r="4" spans="1:3" x14ac:dyDescent="0.2">
      <c r="A4" s="308" t="s">
        <v>106</v>
      </c>
      <c r="B4" s="309" t="s">
        <v>150</v>
      </c>
      <c r="C4" s="354" t="s">
        <v>151</v>
      </c>
    </row>
    <row r="5" spans="1:3" x14ac:dyDescent="0.2">
      <c r="A5" s="308" t="s">
        <v>152</v>
      </c>
      <c r="B5" s="309" t="s">
        <v>153</v>
      </c>
      <c r="C5" s="354" t="s">
        <v>154</v>
      </c>
    </row>
    <row r="6" spans="1:3" x14ac:dyDescent="0.2">
      <c r="A6" s="308" t="s">
        <v>152</v>
      </c>
      <c r="B6" s="309" t="s">
        <v>155</v>
      </c>
      <c r="C6" s="354" t="s">
        <v>61</v>
      </c>
    </row>
    <row r="7" spans="1:3" x14ac:dyDescent="0.2">
      <c r="A7" s="308" t="s">
        <v>111</v>
      </c>
      <c r="B7" s="309" t="s">
        <v>71</v>
      </c>
      <c r="C7" s="354" t="s">
        <v>156</v>
      </c>
    </row>
    <row r="8" spans="1:3" x14ac:dyDescent="0.2">
      <c r="A8" s="308" t="s">
        <v>111</v>
      </c>
      <c r="B8" s="309" t="s">
        <v>693</v>
      </c>
      <c r="C8" s="354" t="s">
        <v>694</v>
      </c>
    </row>
    <row r="9" spans="1:3" x14ac:dyDescent="0.2">
      <c r="A9" s="308" t="s">
        <v>157</v>
      </c>
      <c r="B9" s="309" t="s">
        <v>158</v>
      </c>
      <c r="C9" s="354" t="s">
        <v>695</v>
      </c>
    </row>
    <row r="10" spans="1:3" x14ac:dyDescent="0.2">
      <c r="A10" s="308" t="s">
        <v>157</v>
      </c>
      <c r="B10" s="309" t="s">
        <v>159</v>
      </c>
      <c r="C10" s="354" t="s">
        <v>696</v>
      </c>
    </row>
    <row r="11" spans="1:3" x14ac:dyDescent="0.2">
      <c r="A11" s="308" t="s">
        <v>157</v>
      </c>
      <c r="B11" s="309" t="s">
        <v>160</v>
      </c>
      <c r="C11" s="354" t="s">
        <v>697</v>
      </c>
    </row>
    <row r="12" spans="1:3" x14ac:dyDescent="0.2">
      <c r="A12" s="308" t="s">
        <v>157</v>
      </c>
      <c r="B12" s="309" t="s">
        <v>698</v>
      </c>
      <c r="C12" s="354" t="s">
        <v>699</v>
      </c>
    </row>
    <row r="13" spans="1:3" x14ac:dyDescent="0.2">
      <c r="A13" s="308" t="s">
        <v>161</v>
      </c>
      <c r="B13" s="309" t="s">
        <v>162</v>
      </c>
      <c r="C13" s="354" t="s">
        <v>700</v>
      </c>
    </row>
    <row r="14" spans="1:3" ht="22.5" x14ac:dyDescent="0.2">
      <c r="A14" s="308" t="s">
        <v>161</v>
      </c>
      <c r="B14" s="309" t="s">
        <v>163</v>
      </c>
      <c r="C14" s="354" t="s">
        <v>701</v>
      </c>
    </row>
    <row r="15" spans="1:3" ht="22.5" x14ac:dyDescent="0.2">
      <c r="A15" s="308" t="s">
        <v>161</v>
      </c>
      <c r="B15" s="309" t="s">
        <v>164</v>
      </c>
      <c r="C15" s="354" t="s">
        <v>702</v>
      </c>
    </row>
    <row r="16" spans="1:3" x14ac:dyDescent="0.2">
      <c r="A16" s="308" t="s">
        <v>161</v>
      </c>
      <c r="B16" s="309" t="s">
        <v>703</v>
      </c>
      <c r="C16" s="354" t="s">
        <v>699</v>
      </c>
    </row>
    <row r="17" spans="1:3" x14ac:dyDescent="0.2">
      <c r="A17" s="308" t="s">
        <v>165</v>
      </c>
      <c r="B17" s="309" t="s">
        <v>166</v>
      </c>
      <c r="C17" s="354" t="s">
        <v>167</v>
      </c>
    </row>
    <row r="18" spans="1:3" x14ac:dyDescent="0.2">
      <c r="A18" s="308" t="s">
        <v>165</v>
      </c>
      <c r="B18" s="309" t="s">
        <v>168</v>
      </c>
      <c r="C18" s="354" t="s">
        <v>72</v>
      </c>
    </row>
    <row r="19" spans="1:3" x14ac:dyDescent="0.2">
      <c r="A19" s="308" t="s">
        <v>169</v>
      </c>
      <c r="B19" s="309" t="s">
        <v>170</v>
      </c>
      <c r="C19" s="354" t="s">
        <v>171</v>
      </c>
    </row>
    <row r="20" spans="1:3" x14ac:dyDescent="0.2">
      <c r="A20" s="308" t="s">
        <v>169</v>
      </c>
      <c r="B20" s="309" t="s">
        <v>172</v>
      </c>
      <c r="C20" s="354" t="s">
        <v>173</v>
      </c>
    </row>
    <row r="21" spans="1:3" x14ac:dyDescent="0.2">
      <c r="A21" s="308" t="s">
        <v>62</v>
      </c>
      <c r="B21" s="309" t="s">
        <v>63</v>
      </c>
      <c r="C21" s="354" t="s">
        <v>174</v>
      </c>
    </row>
    <row r="22" spans="1:3" x14ac:dyDescent="0.2">
      <c r="A22" s="308" t="s">
        <v>62</v>
      </c>
      <c r="B22" s="309" t="s">
        <v>175</v>
      </c>
      <c r="C22" s="354" t="s">
        <v>65</v>
      </c>
    </row>
    <row r="23" spans="1:3" x14ac:dyDescent="0.2">
      <c r="A23" s="308" t="s">
        <v>66</v>
      </c>
      <c r="B23" s="309" t="s">
        <v>67</v>
      </c>
      <c r="C23" s="354" t="s">
        <v>176</v>
      </c>
    </row>
    <row r="24" spans="1:3" x14ac:dyDescent="0.2">
      <c r="A24" s="308" t="s">
        <v>66</v>
      </c>
      <c r="B24" s="309" t="s">
        <v>177</v>
      </c>
      <c r="C24" s="354" t="s">
        <v>64</v>
      </c>
    </row>
    <row r="25" spans="1:3" x14ac:dyDescent="0.2">
      <c r="A25" s="308" t="s">
        <v>66</v>
      </c>
      <c r="B25" s="309" t="s">
        <v>68</v>
      </c>
      <c r="C25" s="354" t="s">
        <v>178</v>
      </c>
    </row>
    <row r="26" spans="1:3" x14ac:dyDescent="0.2">
      <c r="A26" s="308" t="s">
        <v>69</v>
      </c>
      <c r="B26" s="309" t="s">
        <v>179</v>
      </c>
      <c r="C26" s="354" t="s">
        <v>180</v>
      </c>
    </row>
    <row r="27" spans="1:3" x14ac:dyDescent="0.2">
      <c r="A27" s="308" t="s">
        <v>69</v>
      </c>
      <c r="B27" s="309" t="s">
        <v>181</v>
      </c>
      <c r="C27" s="354" t="s">
        <v>182</v>
      </c>
    </row>
    <row r="28" spans="1:3" x14ac:dyDescent="0.2">
      <c r="A28" s="308" t="s">
        <v>69</v>
      </c>
      <c r="B28" s="309" t="s">
        <v>183</v>
      </c>
      <c r="C28" s="354" t="s">
        <v>184</v>
      </c>
    </row>
    <row r="29" spans="1:3" x14ac:dyDescent="0.2">
      <c r="A29" s="308" t="s">
        <v>70</v>
      </c>
      <c r="B29" s="309" t="s">
        <v>185</v>
      </c>
      <c r="C29" s="354" t="s">
        <v>186</v>
      </c>
    </row>
    <row r="30" spans="1:3" x14ac:dyDescent="0.2">
      <c r="A30" s="308" t="s">
        <v>70</v>
      </c>
      <c r="B30" s="309" t="s">
        <v>187</v>
      </c>
      <c r="C30" s="354" t="s">
        <v>188</v>
      </c>
    </row>
    <row r="31" spans="1:3" ht="56.25" x14ac:dyDescent="0.2">
      <c r="A31" s="308" t="s">
        <v>70</v>
      </c>
      <c r="B31" s="309" t="s">
        <v>189</v>
      </c>
      <c r="C31" s="354" t="s">
        <v>704</v>
      </c>
    </row>
    <row r="32" spans="1:3" x14ac:dyDescent="0.2">
      <c r="A32" s="308" t="s">
        <v>190</v>
      </c>
      <c r="B32" s="309" t="s">
        <v>191</v>
      </c>
      <c r="C32" s="354" t="s">
        <v>705</v>
      </c>
    </row>
    <row r="33" spans="1:3" x14ac:dyDescent="0.2">
      <c r="A33" s="308" t="s">
        <v>190</v>
      </c>
      <c r="B33" s="309" t="s">
        <v>192</v>
      </c>
      <c r="C33" s="354" t="s">
        <v>706</v>
      </c>
    </row>
    <row r="34" spans="1:3" x14ac:dyDescent="0.2">
      <c r="A34" s="308" t="s">
        <v>190</v>
      </c>
      <c r="B34" s="309" t="s">
        <v>193</v>
      </c>
      <c r="C34" s="354" t="s">
        <v>194</v>
      </c>
    </row>
    <row r="35" spans="1:3" x14ac:dyDescent="0.2">
      <c r="A35" s="308" t="s">
        <v>190</v>
      </c>
      <c r="B35" s="309" t="s">
        <v>195</v>
      </c>
      <c r="C35" s="354" t="s">
        <v>196</v>
      </c>
    </row>
    <row r="36" spans="1:3" x14ac:dyDescent="0.2">
      <c r="A36" s="308" t="s">
        <v>190</v>
      </c>
      <c r="B36" s="309" t="s">
        <v>197</v>
      </c>
      <c r="C36" s="354" t="s">
        <v>198</v>
      </c>
    </row>
    <row r="37" spans="1:3" x14ac:dyDescent="0.2">
      <c r="A37" s="308" t="s">
        <v>190</v>
      </c>
      <c r="B37" s="309" t="s">
        <v>199</v>
      </c>
      <c r="C37" s="354" t="s">
        <v>200</v>
      </c>
    </row>
    <row r="38" spans="1:3" x14ac:dyDescent="0.2">
      <c r="A38" s="308" t="s">
        <v>190</v>
      </c>
      <c r="B38" s="309" t="s">
        <v>201</v>
      </c>
      <c r="C38" s="354" t="s">
        <v>707</v>
      </c>
    </row>
    <row r="39" spans="1:3" x14ac:dyDescent="0.2">
      <c r="A39" s="308" t="s">
        <v>190</v>
      </c>
      <c r="B39" s="309" t="s">
        <v>202</v>
      </c>
      <c r="C39" s="354" t="s">
        <v>203</v>
      </c>
    </row>
    <row r="40" spans="1:3" x14ac:dyDescent="0.2">
      <c r="A40" s="308" t="s">
        <v>190</v>
      </c>
      <c r="B40" s="309" t="s">
        <v>204</v>
      </c>
      <c r="C40" s="354" t="s">
        <v>205</v>
      </c>
    </row>
    <row r="41" spans="1:3" ht="22.5" x14ac:dyDescent="0.2">
      <c r="A41" s="308" t="s">
        <v>206</v>
      </c>
      <c r="B41" s="309" t="s">
        <v>207</v>
      </c>
      <c r="C41" s="354" t="s">
        <v>710</v>
      </c>
    </row>
    <row r="42" spans="1:3" x14ac:dyDescent="0.2">
      <c r="A42" s="308" t="s">
        <v>206</v>
      </c>
      <c r="B42" s="309" t="s">
        <v>208</v>
      </c>
      <c r="C42" s="354" t="s">
        <v>209</v>
      </c>
    </row>
    <row r="43" spans="1:3" x14ac:dyDescent="0.2">
      <c r="A43" s="308" t="s">
        <v>206</v>
      </c>
      <c r="B43" s="309" t="s">
        <v>210</v>
      </c>
      <c r="C43" s="354" t="s">
        <v>211</v>
      </c>
    </row>
    <row r="44" spans="1:3" x14ac:dyDescent="0.2">
      <c r="A44" s="308" t="s">
        <v>212</v>
      </c>
      <c r="B44" s="309" t="s">
        <v>213</v>
      </c>
      <c r="C44" s="354" t="s">
        <v>214</v>
      </c>
    </row>
    <row r="45" spans="1:3" ht="22.5" x14ac:dyDescent="0.2">
      <c r="A45" s="308" t="s">
        <v>215</v>
      </c>
      <c r="B45" s="309" t="s">
        <v>216</v>
      </c>
      <c r="C45" s="354" t="s">
        <v>217</v>
      </c>
    </row>
    <row r="46" spans="1:3" x14ac:dyDescent="0.2">
      <c r="A46" s="308" t="s">
        <v>215</v>
      </c>
      <c r="B46" s="309" t="s">
        <v>218</v>
      </c>
      <c r="C46" s="354" t="s">
        <v>219</v>
      </c>
    </row>
    <row r="47" spans="1:3" x14ac:dyDescent="0.2">
      <c r="A47" s="308" t="s">
        <v>220</v>
      </c>
      <c r="B47" s="309" t="s">
        <v>221</v>
      </c>
      <c r="C47" s="354" t="s">
        <v>222</v>
      </c>
    </row>
    <row r="48" spans="1:3" x14ac:dyDescent="0.2">
      <c r="A48" s="308" t="s">
        <v>223</v>
      </c>
      <c r="B48" s="309" t="s">
        <v>224</v>
      </c>
      <c r="C48" s="354" t="s">
        <v>660</v>
      </c>
    </row>
    <row r="49" spans="1:3" x14ac:dyDescent="0.2">
      <c r="A49" s="308" t="s">
        <v>225</v>
      </c>
      <c r="B49" s="309" t="s">
        <v>226</v>
      </c>
      <c r="C49" s="354" t="s">
        <v>227</v>
      </c>
    </row>
    <row r="50" spans="1:3" x14ac:dyDescent="0.2">
      <c r="A50" s="308" t="s">
        <v>225</v>
      </c>
      <c r="B50" s="309" t="s">
        <v>228</v>
      </c>
      <c r="C50" s="354" t="s">
        <v>229</v>
      </c>
    </row>
    <row r="51" spans="1:3" x14ac:dyDescent="0.2">
      <c r="A51" s="308" t="s">
        <v>225</v>
      </c>
      <c r="B51" s="309" t="s">
        <v>230</v>
      </c>
      <c r="C51" s="354" t="s">
        <v>231</v>
      </c>
    </row>
    <row r="52" spans="1:3" x14ac:dyDescent="0.2">
      <c r="A52" s="308" t="s">
        <v>225</v>
      </c>
      <c r="B52" s="309" t="s">
        <v>232</v>
      </c>
      <c r="C52" s="354" t="s">
        <v>233</v>
      </c>
    </row>
    <row r="53" spans="1:3" x14ac:dyDescent="0.2">
      <c r="A53" s="308" t="s">
        <v>234</v>
      </c>
      <c r="B53" s="309" t="s">
        <v>235</v>
      </c>
      <c r="C53" s="354" t="s">
        <v>236</v>
      </c>
    </row>
    <row r="54" spans="1:3" ht="22.5" x14ac:dyDescent="0.2">
      <c r="A54" s="308" t="s">
        <v>234</v>
      </c>
      <c r="B54" s="309" t="s">
        <v>237</v>
      </c>
      <c r="C54" s="354" t="s">
        <v>238</v>
      </c>
    </row>
    <row r="55" spans="1:3" x14ac:dyDescent="0.2">
      <c r="A55" s="308" t="s">
        <v>239</v>
      </c>
      <c r="B55" s="309" t="s">
        <v>240</v>
      </c>
      <c r="C55" s="354" t="s">
        <v>241</v>
      </c>
    </row>
    <row r="56" spans="1:3" ht="22.5" x14ac:dyDescent="0.2">
      <c r="A56" s="308" t="s">
        <v>239</v>
      </c>
      <c r="B56" s="309" t="s">
        <v>242</v>
      </c>
      <c r="C56" s="354" t="s">
        <v>238</v>
      </c>
    </row>
    <row r="57" spans="1:3" x14ac:dyDescent="0.2">
      <c r="A57" s="308" t="s">
        <v>243</v>
      </c>
      <c r="B57" s="309" t="s">
        <v>244</v>
      </c>
      <c r="C57" s="354" t="s">
        <v>245</v>
      </c>
    </row>
    <row r="58" spans="1:3" x14ac:dyDescent="0.2">
      <c r="A58" s="308" t="s">
        <v>246</v>
      </c>
      <c r="B58" s="309" t="s">
        <v>247</v>
      </c>
      <c r="C58" s="354" t="s">
        <v>248</v>
      </c>
    </row>
    <row r="59" spans="1:3" x14ac:dyDescent="0.2">
      <c r="A59" s="308" t="s">
        <v>249</v>
      </c>
      <c r="B59" s="309" t="s">
        <v>250</v>
      </c>
      <c r="C59" s="354" t="s">
        <v>251</v>
      </c>
    </row>
    <row r="60" spans="1:3" ht="33.75" x14ac:dyDescent="0.2">
      <c r="A60" s="308" t="s">
        <v>249</v>
      </c>
      <c r="B60" s="309" t="s">
        <v>252</v>
      </c>
      <c r="C60" s="354" t="s">
        <v>253</v>
      </c>
    </row>
    <row r="61" spans="1:3" ht="22.5" x14ac:dyDescent="0.2">
      <c r="A61" s="308" t="s">
        <v>254</v>
      </c>
      <c r="B61" s="309" t="s">
        <v>255</v>
      </c>
      <c r="C61" s="354" t="s">
        <v>256</v>
      </c>
    </row>
    <row r="62" spans="1:3" ht="22.5" x14ac:dyDescent="0.2">
      <c r="A62" s="308" t="s">
        <v>254</v>
      </c>
      <c r="B62" s="309" t="s">
        <v>257</v>
      </c>
      <c r="C62" s="354" t="s">
        <v>258</v>
      </c>
    </row>
    <row r="63" spans="1:3" ht="22.5" x14ac:dyDescent="0.2">
      <c r="A63" s="308" t="s">
        <v>259</v>
      </c>
      <c r="B63" s="309" t="s">
        <v>260</v>
      </c>
      <c r="C63" s="354" t="s">
        <v>261</v>
      </c>
    </row>
    <row r="64" spans="1:3" ht="22.5" x14ac:dyDescent="0.2">
      <c r="A64" s="308" t="s">
        <v>262</v>
      </c>
      <c r="B64" s="309" t="s">
        <v>263</v>
      </c>
      <c r="C64" s="354" t="s">
        <v>264</v>
      </c>
    </row>
    <row r="65" spans="1:3" ht="22.5" x14ac:dyDescent="0.2">
      <c r="A65" s="308" t="s">
        <v>265</v>
      </c>
      <c r="B65" s="309" t="s">
        <v>266</v>
      </c>
      <c r="C65" s="354" t="s">
        <v>267</v>
      </c>
    </row>
    <row r="66" spans="1:3" ht="12" thickBot="1" x14ac:dyDescent="0.25">
      <c r="A66" s="355" t="s">
        <v>581</v>
      </c>
      <c r="B66" s="356" t="s">
        <v>708</v>
      </c>
      <c r="C66" s="357" t="s">
        <v>709</v>
      </c>
    </row>
  </sheetData>
  <sheetProtection password="E34F" sheet="1" objects="1" scenarios="1" selectLockedCells="1" selectUnlockedCells="1"/>
  <phoneticPr fontId="10" type="noConversion"/>
  <printOptions horizontalCentered="1"/>
  <pageMargins left="0.25" right="0.25" top="0.75" bottom="0.75" header="0.3" footer="0.3"/>
  <pageSetup paperSize="9" fitToHeight="0" orientation="portrait" r:id="rId1"/>
  <headerFooter>
    <oddHeader>&amp;C&amp;"-,Bold"&amp;14 Call for Tender ITSM3 TES
Annex 3 - Price List</oddHeader>
    <oddFooter>&amp;C&amp;"-,Bold"Page &amp;P /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C89"/>
  <sheetViews>
    <sheetView showGridLines="0" workbookViewId="0">
      <pane ySplit="1" topLeftCell="A2" activePane="bottomLeft" state="frozen"/>
      <selection activeCell="H9" sqref="H9"/>
      <selection pane="bottomLeft" activeCell="C2" sqref="C2"/>
    </sheetView>
  </sheetViews>
  <sheetFormatPr defaultColWidth="12.28515625" defaultRowHeight="11.25" x14ac:dyDescent="0.2"/>
  <cols>
    <col min="1" max="1" width="8.85546875" style="5" customWidth="1"/>
    <col min="2" max="2" width="10.85546875" style="5" customWidth="1"/>
    <col min="3" max="3" width="70.85546875" style="5" customWidth="1"/>
    <col min="4" max="16384" width="12.28515625" style="5"/>
  </cols>
  <sheetData>
    <row r="1" spans="1:3" ht="33.950000000000003" customHeight="1" thickBot="1" x14ac:dyDescent="0.25">
      <c r="A1" s="11" t="s">
        <v>624</v>
      </c>
    </row>
    <row r="2" spans="1:3" ht="33.950000000000003" customHeight="1" thickBot="1" x14ac:dyDescent="0.25">
      <c r="A2" s="304" t="s">
        <v>146</v>
      </c>
      <c r="B2" s="305" t="s">
        <v>147</v>
      </c>
      <c r="C2" s="353" t="s">
        <v>148</v>
      </c>
    </row>
    <row r="3" spans="1:3" ht="11.1" customHeight="1" x14ac:dyDescent="0.2">
      <c r="A3" s="308" t="s">
        <v>268</v>
      </c>
      <c r="B3" s="309" t="s">
        <v>269</v>
      </c>
      <c r="C3" s="354" t="s">
        <v>270</v>
      </c>
    </row>
    <row r="4" spans="1:3" x14ac:dyDescent="0.2">
      <c r="A4" s="308" t="s">
        <v>271</v>
      </c>
      <c r="B4" s="309" t="s">
        <v>276</v>
      </c>
      <c r="C4" s="354" t="s">
        <v>277</v>
      </c>
    </row>
    <row r="5" spans="1:3" x14ac:dyDescent="0.2">
      <c r="A5" s="308" t="s">
        <v>272</v>
      </c>
      <c r="B5" s="309" t="s">
        <v>278</v>
      </c>
      <c r="C5" s="354" t="s">
        <v>279</v>
      </c>
    </row>
    <row r="6" spans="1:3" x14ac:dyDescent="0.2">
      <c r="A6" s="308" t="s">
        <v>272</v>
      </c>
      <c r="B6" s="309" t="s">
        <v>711</v>
      </c>
      <c r="C6" s="354" t="s">
        <v>712</v>
      </c>
    </row>
    <row r="7" spans="1:3" ht="56.25" x14ac:dyDescent="0.2">
      <c r="A7" s="308" t="s">
        <v>272</v>
      </c>
      <c r="B7" s="309" t="s">
        <v>713</v>
      </c>
      <c r="C7" s="354" t="s">
        <v>280</v>
      </c>
    </row>
    <row r="8" spans="1:3" x14ac:dyDescent="0.2">
      <c r="A8" s="308" t="s">
        <v>272</v>
      </c>
      <c r="B8" s="309" t="s">
        <v>282</v>
      </c>
      <c r="C8" s="354" t="s">
        <v>281</v>
      </c>
    </row>
    <row r="9" spans="1:3" x14ac:dyDescent="0.2">
      <c r="A9" s="308" t="s">
        <v>272</v>
      </c>
      <c r="B9" s="309" t="s">
        <v>284</v>
      </c>
      <c r="C9" s="354" t="s">
        <v>283</v>
      </c>
    </row>
    <row r="10" spans="1:3" x14ac:dyDescent="0.2">
      <c r="A10" s="308" t="s">
        <v>272</v>
      </c>
      <c r="B10" s="309" t="s">
        <v>285</v>
      </c>
      <c r="C10" s="354" t="s">
        <v>93</v>
      </c>
    </row>
    <row r="11" spans="1:3" ht="22.5" x14ac:dyDescent="0.2">
      <c r="A11" s="308" t="s">
        <v>272</v>
      </c>
      <c r="B11" s="309" t="s">
        <v>286</v>
      </c>
      <c r="C11" s="354" t="s">
        <v>94</v>
      </c>
    </row>
    <row r="12" spans="1:3" x14ac:dyDescent="0.2">
      <c r="A12" s="308" t="s">
        <v>272</v>
      </c>
      <c r="B12" s="309" t="s">
        <v>714</v>
      </c>
      <c r="C12" s="354" t="s">
        <v>287</v>
      </c>
    </row>
    <row r="13" spans="1:3" x14ac:dyDescent="0.2">
      <c r="A13" s="308" t="s">
        <v>273</v>
      </c>
      <c r="B13" s="309" t="s">
        <v>288</v>
      </c>
      <c r="C13" s="354" t="s">
        <v>289</v>
      </c>
    </row>
    <row r="14" spans="1:3" x14ac:dyDescent="0.2">
      <c r="A14" s="308" t="s">
        <v>274</v>
      </c>
      <c r="B14" s="309" t="s">
        <v>290</v>
      </c>
      <c r="C14" s="354" t="s">
        <v>734</v>
      </c>
    </row>
    <row r="15" spans="1:3" x14ac:dyDescent="0.2">
      <c r="A15" s="308" t="s">
        <v>275</v>
      </c>
      <c r="B15" s="309" t="s">
        <v>291</v>
      </c>
      <c r="C15" s="354" t="s">
        <v>270</v>
      </c>
    </row>
    <row r="16" spans="1:3" x14ac:dyDescent="0.2">
      <c r="A16" s="308" t="s">
        <v>275</v>
      </c>
      <c r="B16" s="309" t="s">
        <v>292</v>
      </c>
      <c r="C16" s="354" t="s">
        <v>293</v>
      </c>
    </row>
    <row r="17" spans="1:3" x14ac:dyDescent="0.2">
      <c r="A17" s="308" t="s">
        <v>294</v>
      </c>
      <c r="B17" s="309" t="s">
        <v>306</v>
      </c>
      <c r="C17" s="354" t="s">
        <v>307</v>
      </c>
    </row>
    <row r="18" spans="1:3" ht="45" x14ac:dyDescent="0.2">
      <c r="A18" s="308" t="s">
        <v>294</v>
      </c>
      <c r="B18" s="309" t="s">
        <v>308</v>
      </c>
      <c r="C18" s="354" t="s">
        <v>309</v>
      </c>
    </row>
    <row r="19" spans="1:3" ht="22.5" x14ac:dyDescent="0.2">
      <c r="A19" s="308" t="s">
        <v>295</v>
      </c>
      <c r="B19" s="309" t="s">
        <v>310</v>
      </c>
      <c r="C19" s="354" t="s">
        <v>311</v>
      </c>
    </row>
    <row r="20" spans="1:3" ht="33.75" x14ac:dyDescent="0.2">
      <c r="A20" s="308" t="s">
        <v>296</v>
      </c>
      <c r="B20" s="309" t="s">
        <v>312</v>
      </c>
      <c r="C20" s="354" t="s">
        <v>715</v>
      </c>
    </row>
    <row r="21" spans="1:3" ht="22.5" x14ac:dyDescent="0.2">
      <c r="A21" s="308" t="s">
        <v>296</v>
      </c>
      <c r="B21" s="309" t="s">
        <v>313</v>
      </c>
      <c r="C21" s="354" t="s">
        <v>86</v>
      </c>
    </row>
    <row r="22" spans="1:3" ht="67.5" x14ac:dyDescent="0.2">
      <c r="A22" s="308" t="s">
        <v>296</v>
      </c>
      <c r="B22" s="309" t="s">
        <v>314</v>
      </c>
      <c r="C22" s="354" t="s">
        <v>315</v>
      </c>
    </row>
    <row r="23" spans="1:3" x14ac:dyDescent="0.2">
      <c r="A23" s="308" t="s">
        <v>296</v>
      </c>
      <c r="B23" s="309" t="s">
        <v>316</v>
      </c>
      <c r="C23" s="354" t="s">
        <v>716</v>
      </c>
    </row>
    <row r="24" spans="1:3" x14ac:dyDescent="0.2">
      <c r="A24" s="308" t="s">
        <v>296</v>
      </c>
      <c r="B24" s="309" t="s">
        <v>735</v>
      </c>
      <c r="C24" s="354" t="s">
        <v>317</v>
      </c>
    </row>
    <row r="25" spans="1:3" x14ac:dyDescent="0.2">
      <c r="A25" s="308" t="s">
        <v>297</v>
      </c>
      <c r="B25" s="309" t="s">
        <v>318</v>
      </c>
      <c r="C25" s="354" t="s">
        <v>319</v>
      </c>
    </row>
    <row r="26" spans="1:3" x14ac:dyDescent="0.2">
      <c r="A26" s="308" t="s">
        <v>298</v>
      </c>
      <c r="B26" s="309" t="s">
        <v>320</v>
      </c>
      <c r="C26" s="354" t="s">
        <v>321</v>
      </c>
    </row>
    <row r="27" spans="1:3" x14ac:dyDescent="0.2">
      <c r="A27" s="308" t="s">
        <v>299</v>
      </c>
      <c r="B27" s="309" t="s">
        <v>322</v>
      </c>
      <c r="C27" s="354" t="s">
        <v>323</v>
      </c>
    </row>
    <row r="28" spans="1:3" x14ac:dyDescent="0.2">
      <c r="A28" s="308" t="s">
        <v>299</v>
      </c>
      <c r="B28" s="309" t="s">
        <v>324</v>
      </c>
      <c r="C28" s="354" t="s">
        <v>325</v>
      </c>
    </row>
    <row r="29" spans="1:3" x14ac:dyDescent="0.2">
      <c r="A29" s="308" t="s">
        <v>299</v>
      </c>
      <c r="B29" s="309" t="s">
        <v>326</v>
      </c>
      <c r="C29" s="354" t="s">
        <v>327</v>
      </c>
    </row>
    <row r="30" spans="1:3" x14ac:dyDescent="0.2">
      <c r="A30" s="308" t="s">
        <v>299</v>
      </c>
      <c r="B30" s="309" t="s">
        <v>328</v>
      </c>
      <c r="C30" s="354" t="s">
        <v>736</v>
      </c>
    </row>
    <row r="31" spans="1:3" x14ac:dyDescent="0.2">
      <c r="A31" s="308" t="s">
        <v>299</v>
      </c>
      <c r="B31" s="309" t="s">
        <v>717</v>
      </c>
      <c r="C31" s="354" t="s">
        <v>112</v>
      </c>
    </row>
    <row r="32" spans="1:3" x14ac:dyDescent="0.2">
      <c r="A32" s="308" t="s">
        <v>300</v>
      </c>
      <c r="B32" s="309" t="s">
        <v>329</v>
      </c>
      <c r="C32" s="354" t="s">
        <v>330</v>
      </c>
    </row>
    <row r="33" spans="1:3" ht="22.5" x14ac:dyDescent="0.2">
      <c r="A33" s="308" t="s">
        <v>300</v>
      </c>
      <c r="B33" s="309" t="s">
        <v>331</v>
      </c>
      <c r="C33" s="354" t="s">
        <v>332</v>
      </c>
    </row>
    <row r="34" spans="1:3" x14ac:dyDescent="0.2">
      <c r="A34" s="308" t="s">
        <v>300</v>
      </c>
      <c r="B34" s="309" t="s">
        <v>333</v>
      </c>
      <c r="C34" s="354" t="s">
        <v>334</v>
      </c>
    </row>
    <row r="35" spans="1:3" x14ac:dyDescent="0.2">
      <c r="A35" s="308" t="s">
        <v>300</v>
      </c>
      <c r="B35" s="309" t="s">
        <v>335</v>
      </c>
      <c r="C35" s="354" t="s">
        <v>336</v>
      </c>
    </row>
    <row r="36" spans="1:3" ht="22.5" x14ac:dyDescent="0.2">
      <c r="A36" s="308" t="s">
        <v>301</v>
      </c>
      <c r="B36" s="309" t="s">
        <v>337</v>
      </c>
      <c r="C36" s="354" t="s">
        <v>338</v>
      </c>
    </row>
    <row r="37" spans="1:3" x14ac:dyDescent="0.2">
      <c r="A37" s="308" t="s">
        <v>302</v>
      </c>
      <c r="B37" s="309" t="s">
        <v>339</v>
      </c>
      <c r="C37" s="354" t="s">
        <v>77</v>
      </c>
    </row>
    <row r="38" spans="1:3" x14ac:dyDescent="0.2">
      <c r="A38" s="308" t="s">
        <v>302</v>
      </c>
      <c r="B38" s="309" t="s">
        <v>340</v>
      </c>
      <c r="C38" s="354" t="s">
        <v>341</v>
      </c>
    </row>
    <row r="39" spans="1:3" x14ac:dyDescent="0.2">
      <c r="A39" s="308" t="s">
        <v>302</v>
      </c>
      <c r="B39" s="309" t="s">
        <v>342</v>
      </c>
      <c r="C39" s="354" t="s">
        <v>343</v>
      </c>
    </row>
    <row r="40" spans="1:3" x14ac:dyDescent="0.2">
      <c r="A40" s="308" t="s">
        <v>303</v>
      </c>
      <c r="B40" s="309" t="s">
        <v>344</v>
      </c>
      <c r="C40" s="354" t="s">
        <v>74</v>
      </c>
    </row>
    <row r="41" spans="1:3" x14ac:dyDescent="0.2">
      <c r="A41" s="308" t="s">
        <v>304</v>
      </c>
      <c r="B41" s="309" t="s">
        <v>345</v>
      </c>
      <c r="C41" s="354" t="s">
        <v>75</v>
      </c>
    </row>
    <row r="42" spans="1:3" x14ac:dyDescent="0.2">
      <c r="A42" s="308" t="s">
        <v>305</v>
      </c>
      <c r="B42" s="309" t="s">
        <v>346</v>
      </c>
      <c r="C42" s="354" t="s">
        <v>58</v>
      </c>
    </row>
    <row r="43" spans="1:3" ht="22.5" x14ac:dyDescent="0.2">
      <c r="A43" s="308" t="s">
        <v>299</v>
      </c>
      <c r="B43" s="309" t="s">
        <v>718</v>
      </c>
      <c r="C43" s="354" t="s">
        <v>719</v>
      </c>
    </row>
    <row r="44" spans="1:3" ht="22.5" x14ac:dyDescent="0.2">
      <c r="A44" s="308" t="s">
        <v>347</v>
      </c>
      <c r="B44" s="309" t="s">
        <v>354</v>
      </c>
      <c r="C44" s="354" t="s">
        <v>97</v>
      </c>
    </row>
    <row r="45" spans="1:3" x14ac:dyDescent="0.2">
      <c r="A45" s="308" t="s">
        <v>348</v>
      </c>
      <c r="B45" s="309" t="s">
        <v>355</v>
      </c>
      <c r="C45" s="354" t="s">
        <v>73</v>
      </c>
    </row>
    <row r="46" spans="1:3" x14ac:dyDescent="0.2">
      <c r="A46" s="308" t="s">
        <v>349</v>
      </c>
      <c r="B46" s="309" t="s">
        <v>356</v>
      </c>
      <c r="C46" s="354" t="s">
        <v>357</v>
      </c>
    </row>
    <row r="47" spans="1:3" x14ac:dyDescent="0.2">
      <c r="A47" s="308" t="s">
        <v>349</v>
      </c>
      <c r="B47" s="309" t="s">
        <v>358</v>
      </c>
      <c r="C47" s="354" t="s">
        <v>359</v>
      </c>
    </row>
    <row r="48" spans="1:3" x14ac:dyDescent="0.2">
      <c r="A48" s="308" t="s">
        <v>349</v>
      </c>
      <c r="B48" s="309" t="s">
        <v>360</v>
      </c>
      <c r="C48" s="354" t="s">
        <v>361</v>
      </c>
    </row>
    <row r="49" spans="1:3" x14ac:dyDescent="0.2">
      <c r="A49" s="308" t="s">
        <v>350</v>
      </c>
      <c r="B49" s="309" t="s">
        <v>720</v>
      </c>
      <c r="C49" s="354" t="s">
        <v>721</v>
      </c>
    </row>
    <row r="50" spans="1:3" x14ac:dyDescent="0.2">
      <c r="A50" s="308" t="s">
        <v>351</v>
      </c>
      <c r="B50" s="309" t="s">
        <v>362</v>
      </c>
      <c r="C50" s="354" t="s">
        <v>363</v>
      </c>
    </row>
    <row r="51" spans="1:3" ht="56.25" x14ac:dyDescent="0.2">
      <c r="A51" s="308" t="s">
        <v>352</v>
      </c>
      <c r="B51" s="309" t="s">
        <v>364</v>
      </c>
      <c r="C51" s="354" t="s">
        <v>365</v>
      </c>
    </row>
    <row r="52" spans="1:3" x14ac:dyDescent="0.2">
      <c r="A52" s="308" t="s">
        <v>353</v>
      </c>
      <c r="B52" s="309" t="s">
        <v>366</v>
      </c>
      <c r="C52" s="354" t="s">
        <v>367</v>
      </c>
    </row>
    <row r="53" spans="1:3" x14ac:dyDescent="0.2">
      <c r="A53" s="308" t="s">
        <v>353</v>
      </c>
      <c r="B53" s="309" t="s">
        <v>368</v>
      </c>
      <c r="C53" s="354" t="s">
        <v>369</v>
      </c>
    </row>
    <row r="54" spans="1:3" x14ac:dyDescent="0.2">
      <c r="A54" s="308" t="s">
        <v>246</v>
      </c>
      <c r="B54" s="309" t="s">
        <v>370</v>
      </c>
      <c r="C54" s="354" t="s">
        <v>371</v>
      </c>
    </row>
    <row r="55" spans="1:3" x14ac:dyDescent="0.2">
      <c r="A55" s="308" t="s">
        <v>372</v>
      </c>
      <c r="B55" s="309" t="s">
        <v>377</v>
      </c>
      <c r="C55" s="354" t="s">
        <v>378</v>
      </c>
    </row>
    <row r="56" spans="1:3" x14ac:dyDescent="0.2">
      <c r="A56" s="308" t="s">
        <v>372</v>
      </c>
      <c r="B56" s="309" t="s">
        <v>379</v>
      </c>
      <c r="C56" s="354" t="s">
        <v>380</v>
      </c>
    </row>
    <row r="57" spans="1:3" x14ac:dyDescent="0.2">
      <c r="A57" s="308" t="s">
        <v>373</v>
      </c>
      <c r="B57" s="309" t="s">
        <v>381</v>
      </c>
      <c r="C57" s="354" t="s">
        <v>722</v>
      </c>
    </row>
    <row r="58" spans="1:3" x14ac:dyDescent="0.2">
      <c r="A58" s="308" t="s">
        <v>374</v>
      </c>
      <c r="B58" s="309" t="s">
        <v>382</v>
      </c>
      <c r="C58" s="354" t="s">
        <v>383</v>
      </c>
    </row>
    <row r="59" spans="1:3" x14ac:dyDescent="0.2">
      <c r="A59" s="308" t="s">
        <v>374</v>
      </c>
      <c r="B59" s="309" t="s">
        <v>384</v>
      </c>
      <c r="C59" s="354" t="s">
        <v>385</v>
      </c>
    </row>
    <row r="60" spans="1:3" x14ac:dyDescent="0.2">
      <c r="A60" s="308" t="s">
        <v>375</v>
      </c>
      <c r="B60" s="309" t="s">
        <v>386</v>
      </c>
      <c r="C60" s="354" t="s">
        <v>387</v>
      </c>
    </row>
    <row r="61" spans="1:3" x14ac:dyDescent="0.2">
      <c r="A61" s="308" t="s">
        <v>376</v>
      </c>
      <c r="B61" s="309" t="s">
        <v>723</v>
      </c>
      <c r="C61" s="354" t="s">
        <v>389</v>
      </c>
    </row>
    <row r="62" spans="1:3" ht="22.5" x14ac:dyDescent="0.2">
      <c r="A62" s="308" t="s">
        <v>376</v>
      </c>
      <c r="B62" s="309" t="s">
        <v>388</v>
      </c>
      <c r="C62" s="354" t="s">
        <v>390</v>
      </c>
    </row>
    <row r="63" spans="1:3" ht="33.75" x14ac:dyDescent="0.2">
      <c r="A63" s="308" t="s">
        <v>391</v>
      </c>
      <c r="B63" s="309" t="s">
        <v>392</v>
      </c>
      <c r="C63" s="354" t="s">
        <v>393</v>
      </c>
    </row>
    <row r="64" spans="1:3" x14ac:dyDescent="0.2">
      <c r="A64" s="308" t="s">
        <v>394</v>
      </c>
      <c r="B64" s="309" t="s">
        <v>396</v>
      </c>
      <c r="C64" s="354" t="s">
        <v>397</v>
      </c>
    </row>
    <row r="65" spans="1:3" x14ac:dyDescent="0.2">
      <c r="A65" s="308" t="s">
        <v>394</v>
      </c>
      <c r="B65" s="309" t="s">
        <v>398</v>
      </c>
      <c r="C65" s="354" t="s">
        <v>399</v>
      </c>
    </row>
    <row r="66" spans="1:3" x14ac:dyDescent="0.2">
      <c r="A66" s="308" t="s">
        <v>394</v>
      </c>
      <c r="B66" s="309" t="s">
        <v>400</v>
      </c>
      <c r="C66" s="354" t="s">
        <v>401</v>
      </c>
    </row>
    <row r="67" spans="1:3" x14ac:dyDescent="0.2">
      <c r="A67" s="308" t="s">
        <v>394</v>
      </c>
      <c r="B67" s="309" t="s">
        <v>402</v>
      </c>
      <c r="C67" s="354" t="s">
        <v>403</v>
      </c>
    </row>
    <row r="68" spans="1:3" x14ac:dyDescent="0.2">
      <c r="A68" s="308" t="s">
        <v>395</v>
      </c>
      <c r="B68" s="309" t="s">
        <v>404</v>
      </c>
      <c r="C68" s="354" t="s">
        <v>405</v>
      </c>
    </row>
    <row r="69" spans="1:3" x14ac:dyDescent="0.2">
      <c r="A69" s="308" t="s">
        <v>395</v>
      </c>
      <c r="B69" s="309" t="s">
        <v>406</v>
      </c>
      <c r="C69" s="354" t="s">
        <v>407</v>
      </c>
    </row>
    <row r="70" spans="1:3" x14ac:dyDescent="0.2">
      <c r="A70" s="308" t="s">
        <v>395</v>
      </c>
      <c r="B70" s="309" t="s">
        <v>408</v>
      </c>
      <c r="C70" s="354" t="s">
        <v>409</v>
      </c>
    </row>
    <row r="71" spans="1:3" x14ac:dyDescent="0.2">
      <c r="A71" s="308" t="s">
        <v>395</v>
      </c>
      <c r="B71" s="309" t="s">
        <v>410</v>
      </c>
      <c r="C71" s="354" t="s">
        <v>411</v>
      </c>
    </row>
    <row r="72" spans="1:3" x14ac:dyDescent="0.2">
      <c r="A72" s="308" t="s">
        <v>412</v>
      </c>
      <c r="B72" s="309" t="s">
        <v>724</v>
      </c>
      <c r="C72" s="354" t="s">
        <v>725</v>
      </c>
    </row>
    <row r="73" spans="1:3" x14ac:dyDescent="0.2">
      <c r="A73" s="308" t="s">
        <v>413</v>
      </c>
      <c r="B73" s="309" t="s">
        <v>414</v>
      </c>
      <c r="C73" s="354" t="s">
        <v>415</v>
      </c>
    </row>
    <row r="74" spans="1:3" x14ac:dyDescent="0.2">
      <c r="A74" s="308" t="s">
        <v>413</v>
      </c>
      <c r="B74" s="309" t="s">
        <v>416</v>
      </c>
      <c r="C74" s="354" t="s">
        <v>417</v>
      </c>
    </row>
    <row r="75" spans="1:3" x14ac:dyDescent="0.2">
      <c r="A75" s="308" t="s">
        <v>413</v>
      </c>
      <c r="B75" s="309" t="s">
        <v>418</v>
      </c>
      <c r="C75" s="354" t="s">
        <v>419</v>
      </c>
    </row>
    <row r="76" spans="1:3" x14ac:dyDescent="0.2">
      <c r="A76" s="308" t="s">
        <v>413</v>
      </c>
      <c r="B76" s="309" t="s">
        <v>420</v>
      </c>
      <c r="C76" s="354" t="s">
        <v>421</v>
      </c>
    </row>
    <row r="77" spans="1:3" x14ac:dyDescent="0.2">
      <c r="A77" s="308" t="s">
        <v>494</v>
      </c>
      <c r="B77" s="309" t="s">
        <v>422</v>
      </c>
      <c r="C77" s="354" t="s">
        <v>423</v>
      </c>
    </row>
    <row r="78" spans="1:3" x14ac:dyDescent="0.2">
      <c r="A78" s="308" t="s">
        <v>494</v>
      </c>
      <c r="B78" s="309" t="s">
        <v>424</v>
      </c>
      <c r="C78" s="354" t="s">
        <v>425</v>
      </c>
    </row>
    <row r="79" spans="1:3" ht="22.5" x14ac:dyDescent="0.2">
      <c r="A79" s="308" t="s">
        <v>494</v>
      </c>
      <c r="B79" s="309" t="s">
        <v>427</v>
      </c>
      <c r="C79" s="354" t="s">
        <v>726</v>
      </c>
    </row>
    <row r="80" spans="1:3" x14ac:dyDescent="0.2">
      <c r="A80" s="308" t="s">
        <v>727</v>
      </c>
      <c r="B80" s="309" t="s">
        <v>428</v>
      </c>
      <c r="C80" s="354" t="s">
        <v>429</v>
      </c>
    </row>
    <row r="81" spans="1:3" x14ac:dyDescent="0.2">
      <c r="A81" s="308" t="s">
        <v>727</v>
      </c>
      <c r="B81" s="309" t="s">
        <v>424</v>
      </c>
      <c r="C81" s="354" t="s">
        <v>430</v>
      </c>
    </row>
    <row r="82" spans="1:3" ht="22.5" x14ac:dyDescent="0.2">
      <c r="A82" s="308" t="s">
        <v>592</v>
      </c>
      <c r="B82" s="309" t="s">
        <v>433</v>
      </c>
      <c r="C82" s="354" t="s">
        <v>434</v>
      </c>
    </row>
    <row r="83" spans="1:3" x14ac:dyDescent="0.2">
      <c r="A83" s="308" t="s">
        <v>592</v>
      </c>
      <c r="B83" s="309" t="s">
        <v>728</v>
      </c>
      <c r="C83" s="354" t="s">
        <v>438</v>
      </c>
    </row>
    <row r="84" spans="1:3" ht="22.5" x14ac:dyDescent="0.2">
      <c r="A84" s="308" t="s">
        <v>592</v>
      </c>
      <c r="B84" s="309" t="s">
        <v>439</v>
      </c>
      <c r="C84" s="354" t="s">
        <v>729</v>
      </c>
    </row>
    <row r="85" spans="1:3" ht="22.5" x14ac:dyDescent="0.2">
      <c r="A85" s="308" t="s">
        <v>592</v>
      </c>
      <c r="B85" s="309" t="s">
        <v>440</v>
      </c>
      <c r="C85" s="354" t="s">
        <v>730</v>
      </c>
    </row>
    <row r="86" spans="1:3" ht="22.5" x14ac:dyDescent="0.2">
      <c r="A86" s="308" t="s">
        <v>592</v>
      </c>
      <c r="B86" s="309" t="s">
        <v>731</v>
      </c>
      <c r="C86" s="354" t="s">
        <v>732</v>
      </c>
    </row>
    <row r="87" spans="1:3" ht="33.75" x14ac:dyDescent="0.2">
      <c r="A87" s="308" t="s">
        <v>592</v>
      </c>
      <c r="B87" s="309" t="s">
        <v>441</v>
      </c>
      <c r="C87" s="354" t="s">
        <v>442</v>
      </c>
    </row>
    <row r="88" spans="1:3" x14ac:dyDescent="0.2">
      <c r="A88" s="308" t="s">
        <v>733</v>
      </c>
      <c r="B88" s="309" t="s">
        <v>443</v>
      </c>
      <c r="C88" s="354" t="s">
        <v>87</v>
      </c>
    </row>
    <row r="89" spans="1:3" ht="12" thickBot="1" x14ac:dyDescent="0.25">
      <c r="A89" s="355" t="s">
        <v>733</v>
      </c>
      <c r="B89" s="356" t="s">
        <v>446</v>
      </c>
      <c r="C89" s="357" t="s">
        <v>447</v>
      </c>
    </row>
  </sheetData>
  <sheetProtection sheet="1" objects="1" scenarios="1" selectLockedCells="1"/>
  <printOptions horizontalCentered="1"/>
  <pageMargins left="0.25" right="0.25" top="0.75" bottom="0.75" header="0.3" footer="0.3"/>
  <pageSetup paperSize="9" fitToHeight="0" orientation="portrait" r:id="rId1"/>
  <headerFooter>
    <oddHeader>&amp;C&amp;"-,Bold"&amp;14 Call for Tender ITSM3 TES
Annex 3 - Price List</oddHeader>
    <oddFooter>&amp;C&amp;"-,Bold"Page &amp;P /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pageSetUpPr fitToPage="1"/>
  </sheetPr>
  <dimension ref="A1:N38"/>
  <sheetViews>
    <sheetView showGridLines="0" workbookViewId="0">
      <pane ySplit="1" topLeftCell="A2" activePane="bottomLeft" state="frozen"/>
      <selection activeCell="H9" sqref="H9"/>
      <selection pane="bottomLeft" activeCell="A5" sqref="A5"/>
    </sheetView>
  </sheetViews>
  <sheetFormatPr defaultColWidth="8.85546875" defaultRowHeight="11.25" x14ac:dyDescent="0.2"/>
  <cols>
    <col min="1" max="1" width="8.85546875" style="5"/>
    <col min="2" max="2" width="3.42578125" style="5" customWidth="1"/>
    <col min="3" max="3" width="7.42578125" style="5" customWidth="1"/>
    <col min="4" max="4" width="18.85546875" style="5" customWidth="1"/>
    <col min="5" max="5" width="4.140625" style="5" customWidth="1"/>
    <col min="6" max="6" width="20.42578125" style="5" customWidth="1"/>
    <col min="7" max="7" width="4.42578125" style="5" customWidth="1"/>
    <col min="8" max="8" width="7.42578125" style="5" customWidth="1"/>
    <col min="9" max="9" width="18.85546875" style="5" customWidth="1"/>
    <col min="10" max="10" width="4" style="5" customWidth="1"/>
    <col min="11" max="11" width="11.85546875" style="5" customWidth="1"/>
    <col min="12" max="12" width="8.85546875" style="5"/>
    <col min="13" max="13" width="11.85546875" style="5" customWidth="1"/>
    <col min="14" max="14" width="10.85546875" style="5" bestFit="1" customWidth="1"/>
    <col min="15" max="16384" width="8.85546875" style="5"/>
  </cols>
  <sheetData>
    <row r="1" spans="1:11" ht="33.75" customHeight="1" thickBot="1" x14ac:dyDescent="0.25">
      <c r="A1" s="11" t="s">
        <v>134</v>
      </c>
      <c r="B1" s="11"/>
      <c r="C1" s="11"/>
    </row>
    <row r="2" spans="1:11" x14ac:dyDescent="0.2">
      <c r="A2" s="503" t="s">
        <v>1</v>
      </c>
      <c r="B2" s="504"/>
      <c r="C2" s="504"/>
      <c r="D2" s="504"/>
      <c r="E2" s="504"/>
      <c r="F2" s="504"/>
      <c r="G2" s="504"/>
      <c r="H2" s="504"/>
      <c r="I2" s="504"/>
      <c r="J2" s="504"/>
      <c r="K2" s="505"/>
    </row>
    <row r="3" spans="1:11" s="11" customFormat="1" ht="22.5" customHeight="1" x14ac:dyDescent="0.2">
      <c r="A3" s="506" t="s">
        <v>2</v>
      </c>
      <c r="B3" s="507"/>
      <c r="C3" s="507"/>
      <c r="D3" s="507"/>
      <c r="E3" s="508"/>
      <c r="F3" s="511" t="s">
        <v>4</v>
      </c>
      <c r="G3" s="512"/>
      <c r="H3" s="512"/>
      <c r="I3" s="512"/>
      <c r="J3" s="513"/>
      <c r="K3" s="169" t="s">
        <v>5</v>
      </c>
    </row>
    <row r="4" spans="1:11" s="11" customFormat="1" ht="12" thickBot="1" x14ac:dyDescent="0.25">
      <c r="A4" s="318"/>
      <c r="B4" s="509" t="s">
        <v>0</v>
      </c>
      <c r="C4" s="509"/>
      <c r="D4" s="509"/>
      <c r="E4" s="510"/>
      <c r="F4" s="319" t="s">
        <v>120</v>
      </c>
      <c r="G4" s="320" t="s">
        <v>119</v>
      </c>
      <c r="H4" s="321"/>
      <c r="I4" s="322"/>
      <c r="J4" s="323"/>
      <c r="K4" s="324"/>
    </row>
    <row r="5" spans="1:11" ht="22.5" x14ac:dyDescent="0.2">
      <c r="A5" s="325"/>
      <c r="B5" s="326" t="s">
        <v>108</v>
      </c>
      <c r="C5" s="327">
        <v>1</v>
      </c>
      <c r="D5" s="211" t="str">
        <f>'Continuous Services Parameters'!A3</f>
        <v>Flat rate component</v>
      </c>
      <c r="E5" s="328" t="s">
        <v>117</v>
      </c>
      <c r="F5" s="329">
        <v>1</v>
      </c>
      <c r="G5" s="330">
        <v>32</v>
      </c>
      <c r="H5" s="331">
        <f t="shared" ref="H5:H12" si="0">+F5*G5</f>
        <v>32</v>
      </c>
      <c r="I5" s="211" t="str">
        <f>'Continuous Services Parameters'!A3</f>
        <v>Flat rate component</v>
      </c>
      <c r="J5" s="332" t="str">
        <f t="shared" ref="J5:J14" si="1">IF(E5="/Qtr","* Qtr","")</f>
        <v>* Qtr</v>
      </c>
      <c r="K5" s="333">
        <f t="shared" ref="K5:K12" si="2">+H5*A5/C5</f>
        <v>0</v>
      </c>
    </row>
    <row r="6" spans="1:11" ht="22.5" x14ac:dyDescent="0.2">
      <c r="A6" s="334"/>
      <c r="B6" s="335" t="s">
        <v>108</v>
      </c>
      <c r="C6" s="336">
        <v>100</v>
      </c>
      <c r="D6" s="337" t="str">
        <f>'Continuous Services Parameters'!A4</f>
        <v>Users of ITSM3 TES Services</v>
      </c>
      <c r="E6" s="6" t="s">
        <v>117</v>
      </c>
      <c r="F6" s="338">
        <v>24000</v>
      </c>
      <c r="G6" s="339">
        <f t="shared" ref="G6:G12" si="3">+G$5</f>
        <v>32</v>
      </c>
      <c r="H6" s="8">
        <f t="shared" si="0"/>
        <v>768000</v>
      </c>
      <c r="I6" s="337" t="str">
        <f>'Continuous Services Parameters'!A4</f>
        <v>Users of ITSM3 TES Services</v>
      </c>
      <c r="J6" s="7" t="str">
        <f>IF(E6="/Qtr","* Qtr","")</f>
        <v>* Qtr</v>
      </c>
      <c r="K6" s="168">
        <f t="shared" si="2"/>
        <v>0</v>
      </c>
    </row>
    <row r="7" spans="1:11" ht="22.5" x14ac:dyDescent="0.2">
      <c r="A7" s="334"/>
      <c r="B7" s="335" t="s">
        <v>108</v>
      </c>
      <c r="C7" s="336">
        <v>1</v>
      </c>
      <c r="D7" s="337" t="str">
        <f>'Continuous Services Parameters'!A5</f>
        <v>Business Thread</v>
      </c>
      <c r="E7" s="6" t="s">
        <v>117</v>
      </c>
      <c r="F7" s="338">
        <v>4</v>
      </c>
      <c r="G7" s="339">
        <f t="shared" si="3"/>
        <v>32</v>
      </c>
      <c r="H7" s="8">
        <f t="shared" si="0"/>
        <v>128</v>
      </c>
      <c r="I7" s="337" t="str">
        <f>'Continuous Services Parameters'!A5</f>
        <v>Business Thread</v>
      </c>
      <c r="J7" s="7" t="str">
        <f>IF(E7="/Qtr","* Qtr","")</f>
        <v>* Qtr</v>
      </c>
      <c r="K7" s="168">
        <f t="shared" si="2"/>
        <v>0</v>
      </c>
    </row>
    <row r="8" spans="1:11" ht="22.5" x14ac:dyDescent="0.2">
      <c r="A8" s="334"/>
      <c r="B8" s="335" t="s">
        <v>108</v>
      </c>
      <c r="C8" s="336">
        <v>100</v>
      </c>
      <c r="D8" s="337" t="str">
        <f>'Continuous Services Parameters'!A6</f>
        <v>2nd level Incident</v>
      </c>
      <c r="E8" s="6" t="s">
        <v>117</v>
      </c>
      <c r="F8" s="338">
        <v>5000</v>
      </c>
      <c r="G8" s="339">
        <f t="shared" si="3"/>
        <v>32</v>
      </c>
      <c r="H8" s="8">
        <f t="shared" si="0"/>
        <v>160000</v>
      </c>
      <c r="I8" s="337" t="str">
        <f>'Continuous Services Parameters'!A6</f>
        <v>2nd level Incident</v>
      </c>
      <c r="J8" s="7" t="str">
        <f t="shared" si="1"/>
        <v>* Qtr</v>
      </c>
      <c r="K8" s="168">
        <f t="shared" si="2"/>
        <v>0</v>
      </c>
    </row>
    <row r="9" spans="1:11" ht="22.5" x14ac:dyDescent="0.2">
      <c r="A9" s="334"/>
      <c r="B9" s="335" t="s">
        <v>108</v>
      </c>
      <c r="C9" s="336">
        <v>100</v>
      </c>
      <c r="D9" s="337" t="str">
        <f>'Continuous Services Parameters'!A7</f>
        <v>Service Requests</v>
      </c>
      <c r="E9" s="6" t="s">
        <v>117</v>
      </c>
      <c r="F9" s="338">
        <v>2000</v>
      </c>
      <c r="G9" s="339">
        <f t="shared" si="3"/>
        <v>32</v>
      </c>
      <c r="H9" s="8">
        <f t="shared" si="0"/>
        <v>64000</v>
      </c>
      <c r="I9" s="337" t="str">
        <f>'Continuous Services Parameters'!A7</f>
        <v>Service Requests</v>
      </c>
      <c r="J9" s="7" t="str">
        <f t="shared" si="1"/>
        <v>* Qtr</v>
      </c>
      <c r="K9" s="168">
        <f t="shared" si="2"/>
        <v>0</v>
      </c>
    </row>
    <row r="10" spans="1:11" ht="22.5" x14ac:dyDescent="0.2">
      <c r="A10" s="334"/>
      <c r="B10" s="335" t="s">
        <v>108</v>
      </c>
      <c r="C10" s="336">
        <v>50</v>
      </c>
      <c r="D10" s="337" t="str">
        <f>'Continuous Services Parameters'!A8</f>
        <v>Open Problems</v>
      </c>
      <c r="E10" s="6" t="s">
        <v>117</v>
      </c>
      <c r="F10" s="338">
        <v>1500</v>
      </c>
      <c r="G10" s="339">
        <f t="shared" si="3"/>
        <v>32</v>
      </c>
      <c r="H10" s="8">
        <f t="shared" si="0"/>
        <v>48000</v>
      </c>
      <c r="I10" s="337" t="str">
        <f>'Continuous Services Parameters'!A8</f>
        <v>Open Problems</v>
      </c>
      <c r="J10" s="7" t="str">
        <f t="shared" si="1"/>
        <v>* Qtr</v>
      </c>
      <c r="K10" s="168">
        <f t="shared" si="2"/>
        <v>0</v>
      </c>
    </row>
    <row r="11" spans="1:11" ht="22.5" x14ac:dyDescent="0.2">
      <c r="A11" s="334"/>
      <c r="B11" s="335" t="s">
        <v>108</v>
      </c>
      <c r="C11" s="336">
        <v>50</v>
      </c>
      <c r="D11" s="337" t="str">
        <f>'Continuous Services Parameters'!A9</f>
        <v>Open Changes</v>
      </c>
      <c r="E11" s="6" t="s">
        <v>117</v>
      </c>
      <c r="F11" s="338">
        <v>700</v>
      </c>
      <c r="G11" s="339">
        <f t="shared" si="3"/>
        <v>32</v>
      </c>
      <c r="H11" s="8">
        <f t="shared" si="0"/>
        <v>22400</v>
      </c>
      <c r="I11" s="337" t="str">
        <f>'Continuous Services Parameters'!A9</f>
        <v>Open Changes</v>
      </c>
      <c r="J11" s="7" t="str">
        <f t="shared" si="1"/>
        <v>* Qtr</v>
      </c>
      <c r="K11" s="168">
        <f t="shared" si="2"/>
        <v>0</v>
      </c>
    </row>
    <row r="12" spans="1:11" ht="22.5" x14ac:dyDescent="0.2">
      <c r="A12" s="334"/>
      <c r="B12" s="335" t="s">
        <v>108</v>
      </c>
      <c r="C12" s="336">
        <v>10</v>
      </c>
      <c r="D12" s="337" t="str">
        <f>'Continuous Services Parameters'!A10</f>
        <v>Virtual meetings &amp; conference calls</v>
      </c>
      <c r="E12" s="6" t="s">
        <v>117</v>
      </c>
      <c r="F12" s="338">
        <v>300</v>
      </c>
      <c r="G12" s="339">
        <f t="shared" si="3"/>
        <v>32</v>
      </c>
      <c r="H12" s="8">
        <f t="shared" si="0"/>
        <v>9600</v>
      </c>
      <c r="I12" s="337" t="str">
        <f>'Continuous Services Parameters'!A10</f>
        <v>Virtual meetings &amp; conference calls</v>
      </c>
      <c r="J12" s="7" t="str">
        <f t="shared" si="1"/>
        <v>* Qtr</v>
      </c>
      <c r="K12" s="168">
        <f t="shared" si="2"/>
        <v>0</v>
      </c>
    </row>
    <row r="13" spans="1:11" s="11" customFormat="1" x14ac:dyDescent="0.2">
      <c r="A13" s="340"/>
      <c r="B13" s="261"/>
      <c r="C13" s="317"/>
      <c r="D13" s="261" t="str">
        <f>'Continuous Services Parameters'!A11</f>
        <v>Development of TES releases</v>
      </c>
      <c r="E13" s="261"/>
      <c r="F13" s="261"/>
      <c r="G13" s="261"/>
      <c r="H13" s="261"/>
      <c r="I13" s="261" t="str">
        <f>'Continuous Services Parameters'!A11</f>
        <v>Development of TES releases</v>
      </c>
      <c r="J13" s="261"/>
      <c r="K13" s="262"/>
    </row>
    <row r="14" spans="1:11" ht="22.5" x14ac:dyDescent="0.2">
      <c r="A14" s="334"/>
      <c r="B14" s="335" t="s">
        <v>108</v>
      </c>
      <c r="C14" s="336">
        <v>1</v>
      </c>
      <c r="D14" s="337" t="str">
        <f>'Continuous Services Parameters'!A12</f>
        <v># TES releases in development</v>
      </c>
      <c r="E14" s="341" t="s">
        <v>117</v>
      </c>
      <c r="F14" s="342">
        <v>20</v>
      </c>
      <c r="G14" s="339">
        <f>+G$5</f>
        <v>32</v>
      </c>
      <c r="H14" s="8">
        <f>+F14*G14</f>
        <v>640</v>
      </c>
      <c r="I14" s="337" t="str">
        <f>'Continuous Services Parameters'!A12</f>
        <v># TES releases in development</v>
      </c>
      <c r="J14" s="7" t="str">
        <f t="shared" si="1"/>
        <v>* Qtr</v>
      </c>
      <c r="K14" s="168">
        <f>+H14*A14/C14</f>
        <v>0</v>
      </c>
    </row>
    <row r="15" spans="1:11" s="11" customFormat="1" x14ac:dyDescent="0.2">
      <c r="A15" s="340"/>
      <c r="B15" s="261"/>
      <c r="C15" s="317"/>
      <c r="D15" s="261" t="str">
        <f>'Continuous Services Parameters'!A13</f>
        <v>Deployment of TES releases</v>
      </c>
      <c r="E15" s="261"/>
      <c r="F15" s="261"/>
      <c r="G15" s="261"/>
      <c r="H15" s="261"/>
      <c r="I15" s="261" t="str">
        <f>'Continuous Services Parameters'!A13</f>
        <v>Deployment of TES releases</v>
      </c>
      <c r="J15" s="261"/>
      <c r="K15" s="262"/>
    </row>
    <row r="16" spans="1:11" ht="22.5" x14ac:dyDescent="0.2">
      <c r="A16" s="334"/>
      <c r="B16" s="335" t="s">
        <v>108</v>
      </c>
      <c r="C16" s="336">
        <v>1</v>
      </c>
      <c r="D16" s="337" t="str">
        <f>'Continuous Services Parameters'!A14</f>
        <v># TES releases in deployment</v>
      </c>
      <c r="E16" s="6" t="s">
        <v>117</v>
      </c>
      <c r="F16" s="342">
        <v>25</v>
      </c>
      <c r="G16" s="339">
        <f t="shared" ref="G16:G21" si="4">+G$5</f>
        <v>32</v>
      </c>
      <c r="H16" s="8">
        <f t="shared" ref="H16:H21" si="5">+F16*G16</f>
        <v>800</v>
      </c>
      <c r="I16" s="337" t="str">
        <f>'Continuous Services Parameters'!A14</f>
        <v># TES releases in deployment</v>
      </c>
      <c r="J16" s="7" t="str">
        <f t="shared" ref="J16:J21" si="6">IF(E16="/Qtr","* Qtr","")</f>
        <v>* Qtr</v>
      </c>
      <c r="K16" s="168">
        <f t="shared" ref="K16:K21" si="7">+H16*A16/C16</f>
        <v>0</v>
      </c>
    </row>
    <row r="17" spans="1:11" ht="22.5" x14ac:dyDescent="0.2">
      <c r="A17" s="334"/>
      <c r="B17" s="335" t="s">
        <v>108</v>
      </c>
      <c r="C17" s="336">
        <v>1000</v>
      </c>
      <c r="D17" s="337" t="str">
        <f>'Continuous Services Parameters'!A15</f>
        <v># tests performed by the Nas teams testing</v>
      </c>
      <c r="E17" s="6" t="s">
        <v>117</v>
      </c>
      <c r="F17" s="338">
        <v>12500</v>
      </c>
      <c r="G17" s="339">
        <f t="shared" si="4"/>
        <v>32</v>
      </c>
      <c r="H17" s="8">
        <f t="shared" si="5"/>
        <v>400000</v>
      </c>
      <c r="I17" s="337" t="str">
        <f>'Continuous Services Parameters'!A15</f>
        <v># tests performed by the Nas teams testing</v>
      </c>
      <c r="J17" s="7" t="str">
        <f t="shared" si="6"/>
        <v>* Qtr</v>
      </c>
      <c r="K17" s="168">
        <f t="shared" si="7"/>
        <v>0</v>
      </c>
    </row>
    <row r="18" spans="1:11" ht="22.5" x14ac:dyDescent="0.2">
      <c r="A18" s="334"/>
      <c r="B18" s="335" t="s">
        <v>108</v>
      </c>
      <c r="C18" s="336">
        <v>10</v>
      </c>
      <c r="D18" s="337" t="str">
        <f>'Continuous Services Parameters'!A16</f>
        <v>#NA teams testing</v>
      </c>
      <c r="E18" s="6" t="s">
        <v>117</v>
      </c>
      <c r="F18" s="342">
        <v>300</v>
      </c>
      <c r="G18" s="339">
        <f t="shared" si="4"/>
        <v>32</v>
      </c>
      <c r="H18" s="8">
        <f t="shared" si="5"/>
        <v>9600</v>
      </c>
      <c r="I18" s="337" t="str">
        <f>'Continuous Services Parameters'!A16</f>
        <v>#NA teams testing</v>
      </c>
      <c r="J18" s="7" t="str">
        <f t="shared" si="6"/>
        <v>* Qtr</v>
      </c>
      <c r="K18" s="168">
        <f t="shared" si="7"/>
        <v>0</v>
      </c>
    </row>
    <row r="19" spans="1:11" ht="22.5" x14ac:dyDescent="0.2">
      <c r="A19" s="334"/>
      <c r="B19" s="335" t="s">
        <v>108</v>
      </c>
      <c r="C19" s="336">
        <v>100</v>
      </c>
      <c r="D19" s="337" t="str">
        <f>'Continuous Services Parameters'!A17</f>
        <v># tests manually performed by ITSM3 TES</v>
      </c>
      <c r="E19" s="6" t="s">
        <v>117</v>
      </c>
      <c r="F19" s="338">
        <v>650</v>
      </c>
      <c r="G19" s="339">
        <f t="shared" si="4"/>
        <v>32</v>
      </c>
      <c r="H19" s="8">
        <f t="shared" si="5"/>
        <v>20800</v>
      </c>
      <c r="I19" s="337" t="str">
        <f>'Continuous Services Parameters'!A17</f>
        <v># tests manually performed by ITSM3 TES</v>
      </c>
      <c r="J19" s="7" t="str">
        <f t="shared" si="6"/>
        <v>* Qtr</v>
      </c>
      <c r="K19" s="168">
        <f t="shared" si="7"/>
        <v>0</v>
      </c>
    </row>
    <row r="20" spans="1:11" ht="22.5" x14ac:dyDescent="0.2">
      <c r="A20" s="334"/>
      <c r="B20" s="335" t="s">
        <v>108</v>
      </c>
      <c r="C20" s="336">
        <v>1</v>
      </c>
      <c r="D20" s="337" t="str">
        <f>'Continuous Services Parameters'!A18</f>
        <v>#CT mode 3</v>
      </c>
      <c r="E20" s="6" t="s">
        <v>117</v>
      </c>
      <c r="F20" s="342">
        <v>50</v>
      </c>
      <c r="G20" s="339">
        <f t="shared" si="4"/>
        <v>32</v>
      </c>
      <c r="H20" s="8">
        <f t="shared" si="5"/>
        <v>1600</v>
      </c>
      <c r="I20" s="337" t="str">
        <f>'Continuous Services Parameters'!A18</f>
        <v>#CT mode 3</v>
      </c>
      <c r="J20" s="7" t="str">
        <f t="shared" si="6"/>
        <v>* Qtr</v>
      </c>
      <c r="K20" s="168">
        <f t="shared" si="7"/>
        <v>0</v>
      </c>
    </row>
    <row r="21" spans="1:11" ht="22.5" x14ac:dyDescent="0.2">
      <c r="A21" s="334"/>
      <c r="B21" s="335" t="s">
        <v>108</v>
      </c>
      <c r="C21" s="336">
        <v>1</v>
      </c>
      <c r="D21" s="337" t="str">
        <f>'Continuous Services Parameters'!A19</f>
        <v>#NA teams involved in CT mode 3</v>
      </c>
      <c r="E21" s="6" t="s">
        <v>117</v>
      </c>
      <c r="F21" s="342">
        <v>100</v>
      </c>
      <c r="G21" s="339">
        <f t="shared" si="4"/>
        <v>32</v>
      </c>
      <c r="H21" s="8">
        <f t="shared" si="5"/>
        <v>3200</v>
      </c>
      <c r="I21" s="337" t="str">
        <f>'Continuous Services Parameters'!A19</f>
        <v>#NA teams involved in CT mode 3</v>
      </c>
      <c r="J21" s="7" t="str">
        <f t="shared" si="6"/>
        <v>* Qtr</v>
      </c>
      <c r="K21" s="168">
        <f t="shared" si="7"/>
        <v>0</v>
      </c>
    </row>
    <row r="22" spans="1:11" s="11" customFormat="1" x14ac:dyDescent="0.2">
      <c r="A22" s="340"/>
      <c r="B22" s="261"/>
      <c r="C22" s="317"/>
      <c r="D22" s="261" t="str">
        <f>'Continuous Services Parameters'!A20</f>
        <v>Operation of TES releases</v>
      </c>
      <c r="E22" s="261"/>
      <c r="F22" s="261"/>
      <c r="G22" s="261"/>
      <c r="H22" s="261"/>
      <c r="I22" s="261" t="str">
        <f>'Continuous Services Parameters'!A20</f>
        <v>Operation of TES releases</v>
      </c>
      <c r="J22" s="261"/>
      <c r="K22" s="262"/>
    </row>
    <row r="23" spans="1:11" ht="22.5" x14ac:dyDescent="0.2">
      <c r="A23" s="334"/>
      <c r="B23" s="335" t="s">
        <v>108</v>
      </c>
      <c r="C23" s="336">
        <v>1</v>
      </c>
      <c r="D23" s="337" t="str">
        <f>'Continuous Services Parameters'!A21</f>
        <v># TES releases in operation</v>
      </c>
      <c r="E23" s="6" t="s">
        <v>117</v>
      </c>
      <c r="F23" s="343">
        <v>23</v>
      </c>
      <c r="G23" s="339">
        <f t="shared" ref="G23:G26" si="8">+G$5</f>
        <v>32</v>
      </c>
      <c r="H23" s="8">
        <f t="shared" ref="H23:H26" si="9">+F23*G23</f>
        <v>736</v>
      </c>
      <c r="I23" s="337" t="str">
        <f>'Continuous Services Parameters'!A21</f>
        <v># TES releases in operation</v>
      </c>
      <c r="J23" s="7" t="str">
        <f t="shared" ref="J23:J26" si="10">IF(E23="/Qtr","* Qtr","")</f>
        <v>* Qtr</v>
      </c>
      <c r="K23" s="168">
        <f t="shared" ref="K23:K26" si="11">+H23*A23/C23</f>
        <v>0</v>
      </c>
    </row>
    <row r="24" spans="1:11" ht="22.5" x14ac:dyDescent="0.2">
      <c r="A24" s="334"/>
      <c r="B24" s="335" t="s">
        <v>108</v>
      </c>
      <c r="C24" s="336">
        <v>10</v>
      </c>
      <c r="D24" s="337" t="str">
        <f>'Continuous Services Parameters'!A22</f>
        <v># specified NA for all TES in operation</v>
      </c>
      <c r="E24" s="6" t="s">
        <v>117</v>
      </c>
      <c r="F24" s="338">
        <v>575</v>
      </c>
      <c r="G24" s="339">
        <f t="shared" si="8"/>
        <v>32</v>
      </c>
      <c r="H24" s="8">
        <f t="shared" si="9"/>
        <v>18400</v>
      </c>
      <c r="I24" s="337" t="str">
        <f>'Continuous Services Parameters'!A22</f>
        <v># specified NA for all TES in operation</v>
      </c>
      <c r="J24" s="7" t="str">
        <f t="shared" si="10"/>
        <v>* Qtr</v>
      </c>
      <c r="K24" s="168">
        <f t="shared" si="11"/>
        <v>0</v>
      </c>
    </row>
    <row r="25" spans="1:11" ht="56.25" x14ac:dyDescent="0.2">
      <c r="A25" s="334"/>
      <c r="B25" s="335" t="s">
        <v>108</v>
      </c>
      <c r="C25" s="336">
        <v>100</v>
      </c>
      <c r="D25" s="337" t="str">
        <f>'Continuous Services Parameters'!A23</f>
        <v># specified CT tests per NA for all TES in operation (automated and manual from an ITSM3 TES perspective)</v>
      </c>
      <c r="E25" s="6" t="s">
        <v>117</v>
      </c>
      <c r="F25" s="338">
        <v>5000</v>
      </c>
      <c r="G25" s="339">
        <f t="shared" si="8"/>
        <v>32</v>
      </c>
      <c r="H25" s="8">
        <f t="shared" si="9"/>
        <v>160000</v>
      </c>
      <c r="I25" s="337" t="str">
        <f>'Continuous Services Parameters'!A23</f>
        <v># specified CT tests per NA for all TES in operation (automated and manual from an ITSM3 TES perspective)</v>
      </c>
      <c r="J25" s="7" t="str">
        <f t="shared" si="10"/>
        <v>* Qtr</v>
      </c>
      <c r="K25" s="168">
        <f t="shared" si="11"/>
        <v>0</v>
      </c>
    </row>
    <row r="26" spans="1:11" ht="33.75" x14ac:dyDescent="0.2">
      <c r="A26" s="334"/>
      <c r="B26" s="335" t="s">
        <v>108</v>
      </c>
      <c r="C26" s="336">
        <v>10</v>
      </c>
      <c r="D26" s="337" t="str">
        <f>'Continuous Services Parameters'!A24</f>
        <v># specified CT tests per NA to be performed manually by ITSM3 TES</v>
      </c>
      <c r="E26" s="6" t="s">
        <v>117</v>
      </c>
      <c r="F26" s="338">
        <v>200</v>
      </c>
      <c r="G26" s="339">
        <f t="shared" si="8"/>
        <v>32</v>
      </c>
      <c r="H26" s="8">
        <f t="shared" si="9"/>
        <v>6400</v>
      </c>
      <c r="I26" s="337" t="str">
        <f>'Continuous Services Parameters'!A24</f>
        <v># specified CT tests per NA to be performed manually by ITSM3 TES</v>
      </c>
      <c r="J26" s="7" t="str">
        <f t="shared" si="10"/>
        <v>* Qtr</v>
      </c>
      <c r="K26" s="168">
        <f t="shared" si="11"/>
        <v>0</v>
      </c>
    </row>
    <row r="27" spans="1:11" x14ac:dyDescent="0.2">
      <c r="A27" s="340"/>
      <c r="B27" s="261"/>
      <c r="C27" s="317"/>
      <c r="D27" s="261" t="str">
        <f>'Continuous Services Parameters'!A25</f>
        <v>Development of ITS releases</v>
      </c>
      <c r="E27" s="261"/>
      <c r="F27" s="261"/>
      <c r="G27" s="261"/>
      <c r="H27" s="261"/>
      <c r="I27" s="261" t="str">
        <f>'Continuous Services Parameters'!A25</f>
        <v>Development of ITS releases</v>
      </c>
      <c r="J27" s="261"/>
      <c r="K27" s="262"/>
    </row>
    <row r="28" spans="1:11" ht="22.5" x14ac:dyDescent="0.2">
      <c r="A28" s="334"/>
      <c r="B28" s="335" t="s">
        <v>108</v>
      </c>
      <c r="C28" s="344">
        <f>+'TBPIS-CS Pricing'!C33</f>
        <v>1</v>
      </c>
      <c r="D28" s="337" t="str">
        <f>'Continuous Services Parameters'!A26</f>
        <v>#ITS releases in development</v>
      </c>
      <c r="E28" s="341" t="s">
        <v>117</v>
      </c>
      <c r="F28" s="343">
        <v>40</v>
      </c>
      <c r="G28" s="339">
        <f>+G$5</f>
        <v>32</v>
      </c>
      <c r="H28" s="8">
        <f>+F28*G28</f>
        <v>1280</v>
      </c>
      <c r="I28" s="337" t="str">
        <f>'Continuous Services Parameters'!A26</f>
        <v>#ITS releases in development</v>
      </c>
      <c r="J28" s="7" t="str">
        <f>IF(E28="/Qtr","* Qtr","")</f>
        <v>* Qtr</v>
      </c>
      <c r="K28" s="168">
        <f>+H28*A28/C28</f>
        <v>0</v>
      </c>
    </row>
    <row r="29" spans="1:11" x14ac:dyDescent="0.2">
      <c r="A29" s="340"/>
      <c r="B29" s="261"/>
      <c r="C29" s="317"/>
      <c r="D29" s="261" t="str">
        <f>'Continuous Services Parameters'!A27</f>
        <v>Functional testing of ITS releases</v>
      </c>
      <c r="E29" s="261"/>
      <c r="F29" s="261"/>
      <c r="G29" s="261"/>
      <c r="H29" s="261"/>
      <c r="I29" s="261" t="str">
        <f>'Continuous Services Parameters'!A27</f>
        <v>Functional testing of ITS releases</v>
      </c>
      <c r="J29" s="261"/>
      <c r="K29" s="262"/>
    </row>
    <row r="30" spans="1:11" ht="22.5" x14ac:dyDescent="0.2">
      <c r="A30" s="334"/>
      <c r="B30" s="335" t="s">
        <v>108</v>
      </c>
      <c r="C30" s="336">
        <v>1</v>
      </c>
      <c r="D30" s="337" t="str">
        <f>'Continuous Services Parameters'!A28</f>
        <v># ITS releases in functional testing</v>
      </c>
      <c r="E30" s="6" t="s">
        <v>117</v>
      </c>
      <c r="F30" s="343">
        <v>26</v>
      </c>
      <c r="G30" s="339">
        <f>+G$5</f>
        <v>32</v>
      </c>
      <c r="H30" s="8">
        <f>+F30*G30</f>
        <v>832</v>
      </c>
      <c r="I30" s="337" t="str">
        <f>'Continuous Services Parameters'!A28</f>
        <v># ITS releases in functional testing</v>
      </c>
      <c r="J30" s="7" t="str">
        <f>IF(E30="/Qtr","* Qtr","")</f>
        <v>* Qtr</v>
      </c>
      <c r="K30" s="168">
        <f>+H30*A30/C30</f>
        <v>0</v>
      </c>
    </row>
    <row r="31" spans="1:11" ht="22.5" x14ac:dyDescent="0.2">
      <c r="A31" s="334"/>
      <c r="B31" s="335" t="s">
        <v>108</v>
      </c>
      <c r="C31" s="336">
        <v>10</v>
      </c>
      <c r="D31" s="337" t="str">
        <f>'Continuous Services Parameters'!A29</f>
        <v># functional tests performed by ITSM3 TES</v>
      </c>
      <c r="E31" s="6" t="s">
        <v>117</v>
      </c>
      <c r="F31" s="338">
        <v>1700</v>
      </c>
      <c r="G31" s="339">
        <f>+G$5</f>
        <v>32</v>
      </c>
      <c r="H31" s="8">
        <f>+F31*G31</f>
        <v>54400</v>
      </c>
      <c r="I31" s="337" t="str">
        <f>'Continuous Services Parameters'!A29</f>
        <v># functional tests performed by ITSM3 TES</v>
      </c>
      <c r="J31" s="7" t="str">
        <f>IF(E31="/Qtr","* Qtr","")</f>
        <v>* Qtr</v>
      </c>
      <c r="K31" s="168">
        <f>+H31*A31/C31</f>
        <v>0</v>
      </c>
    </row>
    <row r="32" spans="1:11" x14ac:dyDescent="0.2">
      <c r="A32" s="340"/>
      <c r="B32" s="261"/>
      <c r="C32" s="317"/>
      <c r="D32" s="261" t="str">
        <f>'Continuous Services Parameters'!A30</f>
        <v>Operation of ITS releases</v>
      </c>
      <c r="E32" s="261"/>
      <c r="F32" s="261"/>
      <c r="G32" s="261"/>
      <c r="H32" s="261"/>
      <c r="I32" s="261" t="str">
        <f>'Continuous Services Parameters'!A30</f>
        <v>Operation of ITS releases</v>
      </c>
      <c r="J32" s="261"/>
      <c r="K32" s="262"/>
    </row>
    <row r="33" spans="1:14" ht="22.5" x14ac:dyDescent="0.2">
      <c r="A33" s="334"/>
      <c r="B33" s="335" t="s">
        <v>108</v>
      </c>
      <c r="C33" s="336">
        <v>1</v>
      </c>
      <c r="D33" s="337" t="str">
        <f>'Continuous Services Parameters'!A31</f>
        <v># ITS releases in operation</v>
      </c>
      <c r="E33" s="6" t="s">
        <v>117</v>
      </c>
      <c r="F33" s="342">
        <v>60</v>
      </c>
      <c r="G33" s="339">
        <f t="shared" ref="G33:G37" si="12">+G$5</f>
        <v>32</v>
      </c>
      <c r="H33" s="8">
        <f t="shared" ref="H33:H34" si="13">+F33*G33</f>
        <v>1920</v>
      </c>
      <c r="I33" s="337" t="str">
        <f>'Continuous Services Parameters'!A31</f>
        <v># ITS releases in operation</v>
      </c>
      <c r="J33" s="7" t="str">
        <f t="shared" ref="J33:J34" si="14">IF(E33="/Qtr","* Qtr","")</f>
        <v>* Qtr</v>
      </c>
      <c r="K33" s="168">
        <f t="shared" ref="K33:K34" si="15">+H33*A33/C33</f>
        <v>0</v>
      </c>
    </row>
    <row r="34" spans="1:14" ht="33.75" x14ac:dyDescent="0.2">
      <c r="A34" s="334"/>
      <c r="B34" s="335" t="s">
        <v>108</v>
      </c>
      <c r="C34" s="336">
        <v>100</v>
      </c>
      <c r="D34" s="337" t="str">
        <f>'Continuous Services Parameters'!A32</f>
        <v># specified functional tests for all ITS releases in operation</v>
      </c>
      <c r="E34" s="6" t="s">
        <v>117</v>
      </c>
      <c r="F34" s="338">
        <v>8500</v>
      </c>
      <c r="G34" s="339">
        <f t="shared" si="12"/>
        <v>32</v>
      </c>
      <c r="H34" s="8">
        <f t="shared" si="13"/>
        <v>272000</v>
      </c>
      <c r="I34" s="337" t="str">
        <f>'Continuous Services Parameters'!A32</f>
        <v># specified functional tests for all ITS releases in operation</v>
      </c>
      <c r="J34" s="7" t="str">
        <f t="shared" si="14"/>
        <v>* Qtr</v>
      </c>
      <c r="K34" s="168">
        <f t="shared" si="15"/>
        <v>0</v>
      </c>
    </row>
    <row r="35" spans="1:14" x14ac:dyDescent="0.2">
      <c r="A35" s="260"/>
      <c r="B35" s="261"/>
      <c r="C35" s="317"/>
      <c r="D35" s="261" t="str">
        <f>'Continuous Services Parameters'!A33</f>
        <v>NAs statistics and reports</v>
      </c>
      <c r="E35" s="261"/>
      <c r="F35" s="261"/>
      <c r="G35" s="261"/>
      <c r="H35" s="261"/>
      <c r="I35" s="261" t="str">
        <f>'Continuous Services Parameters'!A33</f>
        <v>NAs statistics and reports</v>
      </c>
      <c r="J35" s="261"/>
      <c r="K35" s="262"/>
    </row>
    <row r="36" spans="1:14" ht="22.5" x14ac:dyDescent="0.2">
      <c r="A36" s="167"/>
      <c r="B36" s="335" t="s">
        <v>108</v>
      </c>
      <c r="C36" s="336">
        <v>1</v>
      </c>
      <c r="D36" s="337" t="str">
        <f>'Continuous Services Parameters'!A34</f>
        <v># NAs stats processed by ITSM3 TES</v>
      </c>
      <c r="E36" s="6" t="s">
        <v>117</v>
      </c>
      <c r="F36" s="342">
        <v>5</v>
      </c>
      <c r="G36" s="339">
        <f t="shared" si="12"/>
        <v>32</v>
      </c>
      <c r="H36" s="8">
        <f t="shared" ref="H36" si="16">+F36*G36</f>
        <v>160</v>
      </c>
      <c r="I36" s="337" t="str">
        <f>'Continuous Services Parameters'!A34</f>
        <v># NAs stats processed by ITSM3 TES</v>
      </c>
      <c r="J36" s="264" t="str">
        <f t="shared" ref="J36" si="17">IF(E36="/Qtr","* Qtr","")</f>
        <v>* Qtr</v>
      </c>
      <c r="K36" s="265">
        <f t="shared" ref="K36" si="18">+H36*A36/C36</f>
        <v>0</v>
      </c>
    </row>
    <row r="37" spans="1:14" ht="23.25" thickBot="1" x14ac:dyDescent="0.25">
      <c r="A37" s="224"/>
      <c r="B37" s="345" t="s">
        <v>108</v>
      </c>
      <c r="C37" s="346">
        <v>1</v>
      </c>
      <c r="D37" s="214" t="str">
        <f>'Continuous Services Parameters'!A35</f>
        <v># NAs report processed by ITSM3 TES</v>
      </c>
      <c r="E37" s="347" t="s">
        <v>117</v>
      </c>
      <c r="F37" s="348">
        <v>5</v>
      </c>
      <c r="G37" s="349">
        <f t="shared" si="12"/>
        <v>32</v>
      </c>
      <c r="H37" s="350">
        <f t="shared" ref="H37" si="19">+F37*G37</f>
        <v>160</v>
      </c>
      <c r="I37" s="214" t="str">
        <f>'Continuous Services Parameters'!A35</f>
        <v># NAs report processed by ITSM3 TES</v>
      </c>
      <c r="J37" s="351" t="str">
        <f t="shared" ref="J37" si="20">IF(E37="/Qtr","* Qtr","")</f>
        <v>* Qtr</v>
      </c>
      <c r="K37" s="352">
        <f t="shared" ref="K37" si="21">+H37*A37/C37</f>
        <v>0</v>
      </c>
    </row>
    <row r="38" spans="1:14" ht="12" thickBot="1" x14ac:dyDescent="0.25">
      <c r="A38" s="165" t="s">
        <v>3</v>
      </c>
      <c r="B38" s="166"/>
      <c r="C38" s="94"/>
      <c r="D38" s="94"/>
      <c r="E38" s="94"/>
      <c r="F38" s="94"/>
      <c r="G38" s="94"/>
      <c r="H38" s="94"/>
      <c r="I38" s="94"/>
      <c r="J38" s="94"/>
      <c r="K38" s="266">
        <f>SUM(K5:K37)</f>
        <v>0</v>
      </c>
      <c r="M38" s="11"/>
      <c r="N38" s="263"/>
    </row>
  </sheetData>
  <sheetProtection password="E34F" sheet="1" objects="1" scenarios="1" selectLockedCells="1"/>
  <mergeCells count="4">
    <mergeCell ref="A2:K2"/>
    <mergeCell ref="A3:E3"/>
    <mergeCell ref="B4:E4"/>
    <mergeCell ref="F3:J3"/>
  </mergeCells>
  <phoneticPr fontId="10" type="noConversion"/>
  <dataValidations count="2">
    <dataValidation type="decimal" operator="greaterThanOrEqual" allowBlank="1" showInputMessage="1" showErrorMessage="1" errorTitle="valeur &gt;=0" error="Enter an amount &gt;= 0€" sqref="A28 A30:A31 A14 A16:A21 A23:A26 A33:A34 A36:A37 A5:A12">
      <formula1>0</formula1>
    </dataValidation>
    <dataValidation operator="greaterThanOrEqual" allowBlank="1" showInputMessage="1" showErrorMessage="1" errorTitle="valeur &gt;=0" error="Enter an amount &gt;= 0€" sqref="A15:K15 A13:K13 A29:K29 A27:K27 A22:K22 A32:K32 A35:K35"/>
  </dataValidations>
  <printOptions horizontalCentered="1"/>
  <pageMargins left="0.25" right="0.25" top="0.75" bottom="0.75" header="0.3" footer="0.3"/>
  <pageSetup paperSize="9" scale="91" fitToHeight="0" orientation="portrait" r:id="rId1"/>
  <headerFooter>
    <oddHeader>&amp;C&amp;"-,Bold"&amp;14 Call for Tender ITSM3 TES
Annex 3 - Price List</oddHeader>
    <oddFooter>&amp;C&amp;"-,Bold"Page &amp;P /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A1:R45"/>
  <sheetViews>
    <sheetView showGridLines="0" zoomScale="75" workbookViewId="0">
      <pane ySplit="1" topLeftCell="A8" activePane="bottomLeft" state="frozen"/>
      <selection activeCell="H9" sqref="H9"/>
      <selection pane="bottomLeft" activeCell="B4" sqref="B4"/>
    </sheetView>
  </sheetViews>
  <sheetFormatPr defaultColWidth="8.85546875" defaultRowHeight="15" x14ac:dyDescent="0.2"/>
  <cols>
    <col min="1" max="1" width="7.28515625" style="312" customWidth="1"/>
    <col min="2" max="2" width="27.7109375" style="134" customWidth="1"/>
    <col min="3" max="3" width="31.42578125" style="134" customWidth="1"/>
    <col min="4" max="4" width="13.42578125" style="134" customWidth="1"/>
    <col min="5" max="5" width="10" style="141" bestFit="1" customWidth="1"/>
    <col min="6" max="6" width="10.85546875" style="141" bestFit="1" customWidth="1"/>
    <col min="7" max="7" width="10" style="141" bestFit="1" customWidth="1"/>
    <col min="8" max="8" width="10.85546875" style="141" bestFit="1" customWidth="1"/>
    <col min="9" max="9" width="10" style="141" bestFit="1" customWidth="1"/>
    <col min="10" max="10" width="10.85546875" style="141" bestFit="1" customWidth="1"/>
    <col min="11" max="11" width="10" style="141" bestFit="1" customWidth="1"/>
    <col min="12" max="12" width="10.85546875" style="141" bestFit="1" customWidth="1"/>
    <col min="13" max="13" width="10" style="141" bestFit="1" customWidth="1"/>
    <col min="14" max="14" width="10.85546875" style="141" bestFit="1" customWidth="1"/>
    <col min="15" max="15" width="10" style="141" bestFit="1" customWidth="1"/>
    <col min="16" max="16" width="10.85546875" style="141" bestFit="1" customWidth="1"/>
    <col min="17" max="17" width="10" style="141" bestFit="1" customWidth="1"/>
    <col min="18" max="18" width="10.85546875" style="141" bestFit="1" customWidth="1"/>
    <col min="19" max="16384" width="8.85546875" style="134"/>
  </cols>
  <sheetData>
    <row r="1" spans="1:18" ht="40.5" customHeight="1" thickBot="1" x14ac:dyDescent="0.25">
      <c r="A1" s="312" t="s">
        <v>145</v>
      </c>
      <c r="B1" s="9"/>
      <c r="C1" s="9"/>
    </row>
    <row r="2" spans="1:18" ht="26.1" customHeight="1" x14ac:dyDescent="0.2">
      <c r="A2" s="521"/>
      <c r="B2" s="519" t="s">
        <v>14</v>
      </c>
      <c r="C2" s="519" t="s">
        <v>15</v>
      </c>
      <c r="D2" s="519" t="s">
        <v>16</v>
      </c>
      <c r="E2" s="523" t="s">
        <v>17</v>
      </c>
      <c r="F2" s="524"/>
      <c r="G2" s="523" t="s">
        <v>19</v>
      </c>
      <c r="H2" s="524"/>
      <c r="I2" s="523" t="s">
        <v>18</v>
      </c>
      <c r="J2" s="524"/>
      <c r="K2" s="523" t="s">
        <v>80</v>
      </c>
      <c r="L2" s="524"/>
      <c r="M2" s="523" t="s">
        <v>20</v>
      </c>
      <c r="N2" s="524"/>
      <c r="O2" s="523" t="s">
        <v>81</v>
      </c>
      <c r="P2" s="524"/>
      <c r="Q2" s="525" t="s">
        <v>554</v>
      </c>
      <c r="R2" s="526"/>
    </row>
    <row r="3" spans="1:18" thickBot="1" x14ac:dyDescent="0.25">
      <c r="A3" s="522"/>
      <c r="B3" s="520"/>
      <c r="C3" s="520"/>
      <c r="D3" s="520"/>
      <c r="E3" s="162" t="s">
        <v>21</v>
      </c>
      <c r="F3" s="162" t="s">
        <v>22</v>
      </c>
      <c r="G3" s="162" t="str">
        <f>+$E3</f>
        <v>Weight %</v>
      </c>
      <c r="H3" s="162" t="str">
        <f>+$F3</f>
        <v>€/man.day</v>
      </c>
      <c r="I3" s="162" t="str">
        <f>+$E3</f>
        <v>Weight %</v>
      </c>
      <c r="J3" s="162" t="str">
        <f>+$F3</f>
        <v>€/man.day</v>
      </c>
      <c r="K3" s="162" t="str">
        <f>+$E3</f>
        <v>Weight %</v>
      </c>
      <c r="L3" s="162" t="str">
        <f>+$F3</f>
        <v>€/man.day</v>
      </c>
      <c r="M3" s="162" t="str">
        <f>+$E3</f>
        <v>Weight %</v>
      </c>
      <c r="N3" s="162" t="str">
        <f>+$F3</f>
        <v>€/man.day</v>
      </c>
      <c r="O3" s="162" t="str">
        <f>+$E3</f>
        <v>Weight %</v>
      </c>
      <c r="P3" s="162" t="str">
        <f>+$F3</f>
        <v>€/man.day</v>
      </c>
      <c r="Q3" s="163" t="str">
        <f>+$E3</f>
        <v>Weight %</v>
      </c>
      <c r="R3" s="164" t="str">
        <f>+$F3</f>
        <v>€/man.day</v>
      </c>
    </row>
    <row r="4" spans="1:18" x14ac:dyDescent="0.2">
      <c r="A4" s="313" t="s">
        <v>23</v>
      </c>
      <c r="B4" s="135"/>
      <c r="C4" s="135"/>
      <c r="D4" s="136">
        <v>0</v>
      </c>
      <c r="E4" s="142">
        <v>0</v>
      </c>
      <c r="F4" s="143">
        <f t="shared" ref="F4:F38" si="0">+E4*$D4</f>
        <v>0</v>
      </c>
      <c r="G4" s="142">
        <v>0</v>
      </c>
      <c r="H4" s="144">
        <f t="shared" ref="H4:H38" si="1">+G4*$D4</f>
        <v>0</v>
      </c>
      <c r="I4" s="142">
        <v>0</v>
      </c>
      <c r="J4" s="144">
        <f t="shared" ref="J4:J38" si="2">+I4*$D4</f>
        <v>0</v>
      </c>
      <c r="K4" s="142">
        <v>0</v>
      </c>
      <c r="L4" s="144">
        <f t="shared" ref="L4:L38" si="3">+K4*$D4</f>
        <v>0</v>
      </c>
      <c r="M4" s="142">
        <v>0</v>
      </c>
      <c r="N4" s="144">
        <f t="shared" ref="N4:N38" si="4">+M4*$D4</f>
        <v>0</v>
      </c>
      <c r="O4" s="142">
        <v>0</v>
      </c>
      <c r="P4" s="144">
        <f t="shared" ref="P4:P38" si="5">+O4*$D4</f>
        <v>0</v>
      </c>
      <c r="Q4" s="160">
        <v>0</v>
      </c>
      <c r="R4" s="145">
        <f t="shared" ref="R4:R11" si="6">+Q4*$D4</f>
        <v>0</v>
      </c>
    </row>
    <row r="5" spans="1:18" x14ac:dyDescent="0.2">
      <c r="A5" s="313" t="s">
        <v>24</v>
      </c>
      <c r="B5" s="135"/>
      <c r="C5" s="135"/>
      <c r="D5" s="136">
        <v>0</v>
      </c>
      <c r="E5" s="142">
        <v>0</v>
      </c>
      <c r="F5" s="143">
        <f t="shared" si="0"/>
        <v>0</v>
      </c>
      <c r="G5" s="142">
        <v>0</v>
      </c>
      <c r="H5" s="144">
        <f t="shared" si="1"/>
        <v>0</v>
      </c>
      <c r="I5" s="142">
        <v>0</v>
      </c>
      <c r="J5" s="144">
        <f t="shared" si="2"/>
        <v>0</v>
      </c>
      <c r="K5" s="142">
        <v>0</v>
      </c>
      <c r="L5" s="144">
        <f t="shared" si="3"/>
        <v>0</v>
      </c>
      <c r="M5" s="142">
        <v>0</v>
      </c>
      <c r="N5" s="144">
        <f t="shared" si="4"/>
        <v>0</v>
      </c>
      <c r="O5" s="142">
        <v>0</v>
      </c>
      <c r="P5" s="144">
        <f t="shared" si="5"/>
        <v>0</v>
      </c>
      <c r="Q5" s="160">
        <v>0</v>
      </c>
      <c r="R5" s="145">
        <f t="shared" si="6"/>
        <v>0</v>
      </c>
    </row>
    <row r="6" spans="1:18" x14ac:dyDescent="0.2">
      <c r="A6" s="313" t="s">
        <v>25</v>
      </c>
      <c r="B6" s="135"/>
      <c r="C6" s="135"/>
      <c r="D6" s="136">
        <v>0</v>
      </c>
      <c r="E6" s="142">
        <v>0</v>
      </c>
      <c r="F6" s="143">
        <f t="shared" si="0"/>
        <v>0</v>
      </c>
      <c r="G6" s="142">
        <v>0</v>
      </c>
      <c r="H6" s="144">
        <f t="shared" si="1"/>
        <v>0</v>
      </c>
      <c r="I6" s="142">
        <v>0</v>
      </c>
      <c r="J6" s="144">
        <f t="shared" si="2"/>
        <v>0</v>
      </c>
      <c r="K6" s="142">
        <v>0</v>
      </c>
      <c r="L6" s="144">
        <f t="shared" si="3"/>
        <v>0</v>
      </c>
      <c r="M6" s="142">
        <v>0</v>
      </c>
      <c r="N6" s="144">
        <f t="shared" si="4"/>
        <v>0</v>
      </c>
      <c r="O6" s="142">
        <v>0</v>
      </c>
      <c r="P6" s="144">
        <f t="shared" si="5"/>
        <v>0</v>
      </c>
      <c r="Q6" s="160">
        <v>0</v>
      </c>
      <c r="R6" s="145">
        <f t="shared" si="6"/>
        <v>0</v>
      </c>
    </row>
    <row r="7" spans="1:18" x14ac:dyDescent="0.2">
      <c r="A7" s="313" t="s">
        <v>26</v>
      </c>
      <c r="B7" s="135"/>
      <c r="C7" s="135"/>
      <c r="D7" s="136">
        <v>0</v>
      </c>
      <c r="E7" s="142">
        <v>0</v>
      </c>
      <c r="F7" s="143">
        <f t="shared" si="0"/>
        <v>0</v>
      </c>
      <c r="G7" s="142">
        <v>0</v>
      </c>
      <c r="H7" s="144">
        <f t="shared" si="1"/>
        <v>0</v>
      </c>
      <c r="I7" s="142">
        <v>0</v>
      </c>
      <c r="J7" s="144">
        <f t="shared" si="2"/>
        <v>0</v>
      </c>
      <c r="K7" s="142">
        <v>0</v>
      </c>
      <c r="L7" s="144">
        <f t="shared" si="3"/>
        <v>0</v>
      </c>
      <c r="M7" s="142">
        <v>0</v>
      </c>
      <c r="N7" s="144">
        <f t="shared" si="4"/>
        <v>0</v>
      </c>
      <c r="O7" s="142">
        <v>0</v>
      </c>
      <c r="P7" s="144">
        <f t="shared" si="5"/>
        <v>0</v>
      </c>
      <c r="Q7" s="160">
        <v>0</v>
      </c>
      <c r="R7" s="145">
        <f t="shared" si="6"/>
        <v>0</v>
      </c>
    </row>
    <row r="8" spans="1:18" x14ac:dyDescent="0.2">
      <c r="A8" s="313" t="s">
        <v>27</v>
      </c>
      <c r="B8" s="135"/>
      <c r="C8" s="135"/>
      <c r="D8" s="136">
        <v>0</v>
      </c>
      <c r="E8" s="142">
        <v>0</v>
      </c>
      <c r="F8" s="143">
        <f t="shared" si="0"/>
        <v>0</v>
      </c>
      <c r="G8" s="142">
        <v>0</v>
      </c>
      <c r="H8" s="144">
        <f t="shared" si="1"/>
        <v>0</v>
      </c>
      <c r="I8" s="142">
        <v>0</v>
      </c>
      <c r="J8" s="144">
        <f t="shared" si="2"/>
        <v>0</v>
      </c>
      <c r="K8" s="142">
        <v>0</v>
      </c>
      <c r="L8" s="144">
        <f t="shared" si="3"/>
        <v>0</v>
      </c>
      <c r="M8" s="142">
        <v>0</v>
      </c>
      <c r="N8" s="144">
        <f t="shared" si="4"/>
        <v>0</v>
      </c>
      <c r="O8" s="142">
        <v>0</v>
      </c>
      <c r="P8" s="144">
        <f t="shared" si="5"/>
        <v>0</v>
      </c>
      <c r="Q8" s="160">
        <v>0</v>
      </c>
      <c r="R8" s="145">
        <f t="shared" si="6"/>
        <v>0</v>
      </c>
    </row>
    <row r="9" spans="1:18" x14ac:dyDescent="0.2">
      <c r="A9" s="313" t="s">
        <v>28</v>
      </c>
      <c r="B9" s="135"/>
      <c r="C9" s="135"/>
      <c r="D9" s="136">
        <v>0</v>
      </c>
      <c r="E9" s="142">
        <v>0</v>
      </c>
      <c r="F9" s="143">
        <f t="shared" si="0"/>
        <v>0</v>
      </c>
      <c r="G9" s="142">
        <v>0</v>
      </c>
      <c r="H9" s="144">
        <f t="shared" si="1"/>
        <v>0</v>
      </c>
      <c r="I9" s="142">
        <v>0</v>
      </c>
      <c r="J9" s="144">
        <f t="shared" si="2"/>
        <v>0</v>
      </c>
      <c r="K9" s="142">
        <v>0</v>
      </c>
      <c r="L9" s="144">
        <f t="shared" si="3"/>
        <v>0</v>
      </c>
      <c r="M9" s="142">
        <v>0</v>
      </c>
      <c r="N9" s="144">
        <f t="shared" si="4"/>
        <v>0</v>
      </c>
      <c r="O9" s="142">
        <v>0</v>
      </c>
      <c r="P9" s="144">
        <f t="shared" si="5"/>
        <v>0</v>
      </c>
      <c r="Q9" s="160">
        <v>0</v>
      </c>
      <c r="R9" s="145">
        <f t="shared" si="6"/>
        <v>0</v>
      </c>
    </row>
    <row r="10" spans="1:18" x14ac:dyDescent="0.2">
      <c r="A10" s="313" t="s">
        <v>29</v>
      </c>
      <c r="B10" s="135"/>
      <c r="C10" s="135"/>
      <c r="D10" s="136">
        <v>0</v>
      </c>
      <c r="E10" s="142">
        <v>0</v>
      </c>
      <c r="F10" s="143">
        <f t="shared" si="0"/>
        <v>0</v>
      </c>
      <c r="G10" s="142">
        <v>0</v>
      </c>
      <c r="H10" s="144">
        <f t="shared" si="1"/>
        <v>0</v>
      </c>
      <c r="I10" s="142">
        <v>0</v>
      </c>
      <c r="J10" s="144">
        <f t="shared" si="2"/>
        <v>0</v>
      </c>
      <c r="K10" s="142">
        <v>0</v>
      </c>
      <c r="L10" s="144">
        <f t="shared" si="3"/>
        <v>0</v>
      </c>
      <c r="M10" s="142">
        <v>0</v>
      </c>
      <c r="N10" s="144">
        <f t="shared" si="4"/>
        <v>0</v>
      </c>
      <c r="O10" s="142">
        <v>0</v>
      </c>
      <c r="P10" s="144">
        <f t="shared" si="5"/>
        <v>0</v>
      </c>
      <c r="Q10" s="160">
        <v>0</v>
      </c>
      <c r="R10" s="145">
        <f t="shared" si="6"/>
        <v>0</v>
      </c>
    </row>
    <row r="11" spans="1:18" x14ac:dyDescent="0.2">
      <c r="A11" s="313" t="s">
        <v>30</v>
      </c>
      <c r="B11" s="135"/>
      <c r="C11" s="135"/>
      <c r="D11" s="136">
        <v>0</v>
      </c>
      <c r="E11" s="142">
        <v>0</v>
      </c>
      <c r="F11" s="143">
        <f t="shared" si="0"/>
        <v>0</v>
      </c>
      <c r="G11" s="142">
        <v>0</v>
      </c>
      <c r="H11" s="144">
        <f t="shared" si="1"/>
        <v>0</v>
      </c>
      <c r="I11" s="142">
        <v>0</v>
      </c>
      <c r="J11" s="144">
        <f t="shared" si="2"/>
        <v>0</v>
      </c>
      <c r="K11" s="142">
        <v>0</v>
      </c>
      <c r="L11" s="144">
        <f t="shared" si="3"/>
        <v>0</v>
      </c>
      <c r="M11" s="142">
        <v>0</v>
      </c>
      <c r="N11" s="144">
        <f t="shared" si="4"/>
        <v>0</v>
      </c>
      <c r="O11" s="142">
        <v>0</v>
      </c>
      <c r="P11" s="144">
        <f t="shared" si="5"/>
        <v>0</v>
      </c>
      <c r="Q11" s="160">
        <v>0</v>
      </c>
      <c r="R11" s="145">
        <f t="shared" si="6"/>
        <v>0</v>
      </c>
    </row>
    <row r="12" spans="1:18" x14ac:dyDescent="0.2">
      <c r="A12" s="313" t="s">
        <v>31</v>
      </c>
      <c r="B12" s="135"/>
      <c r="C12" s="135"/>
      <c r="D12" s="136">
        <v>0</v>
      </c>
      <c r="E12" s="142">
        <v>0</v>
      </c>
      <c r="F12" s="143">
        <f t="shared" si="0"/>
        <v>0</v>
      </c>
      <c r="G12" s="142">
        <v>0</v>
      </c>
      <c r="H12" s="144">
        <f t="shared" si="1"/>
        <v>0</v>
      </c>
      <c r="I12" s="142">
        <v>0</v>
      </c>
      <c r="J12" s="144">
        <f>+I12*$D12</f>
        <v>0</v>
      </c>
      <c r="K12" s="142">
        <v>0</v>
      </c>
      <c r="L12" s="144">
        <f>+K12*$D12</f>
        <v>0</v>
      </c>
      <c r="M12" s="142">
        <v>0</v>
      </c>
      <c r="N12" s="144">
        <f t="shared" si="4"/>
        <v>0</v>
      </c>
      <c r="O12" s="142">
        <v>0</v>
      </c>
      <c r="P12" s="144">
        <f>+O12*$D12</f>
        <v>0</v>
      </c>
      <c r="Q12" s="160">
        <v>0</v>
      </c>
      <c r="R12" s="145">
        <f>+Q12*$D12</f>
        <v>0</v>
      </c>
    </row>
    <row r="13" spans="1:18" x14ac:dyDescent="0.2">
      <c r="A13" s="313" t="s">
        <v>32</v>
      </c>
      <c r="B13" s="135"/>
      <c r="C13" s="135"/>
      <c r="D13" s="136">
        <v>0</v>
      </c>
      <c r="E13" s="142">
        <v>0</v>
      </c>
      <c r="F13" s="143">
        <f t="shared" si="0"/>
        <v>0</v>
      </c>
      <c r="G13" s="142">
        <v>0</v>
      </c>
      <c r="H13" s="144">
        <f t="shared" si="1"/>
        <v>0</v>
      </c>
      <c r="I13" s="142">
        <v>0</v>
      </c>
      <c r="J13" s="144">
        <f>+I13*$D13</f>
        <v>0</v>
      </c>
      <c r="K13" s="142">
        <v>0</v>
      </c>
      <c r="L13" s="144">
        <f>+K13*$D13</f>
        <v>0</v>
      </c>
      <c r="M13" s="142">
        <v>0</v>
      </c>
      <c r="N13" s="144">
        <f t="shared" si="4"/>
        <v>0</v>
      </c>
      <c r="O13" s="142">
        <v>0</v>
      </c>
      <c r="P13" s="144">
        <f>+O13*$D13</f>
        <v>0</v>
      </c>
      <c r="Q13" s="160">
        <v>0</v>
      </c>
      <c r="R13" s="145">
        <f>+Q13*$D13</f>
        <v>0</v>
      </c>
    </row>
    <row r="14" spans="1:18" x14ac:dyDescent="0.2">
      <c r="A14" s="313" t="s">
        <v>33</v>
      </c>
      <c r="B14" s="135"/>
      <c r="C14" s="135"/>
      <c r="D14" s="136">
        <v>0</v>
      </c>
      <c r="E14" s="142">
        <v>0</v>
      </c>
      <c r="F14" s="143">
        <f t="shared" si="0"/>
        <v>0</v>
      </c>
      <c r="G14" s="142">
        <v>0</v>
      </c>
      <c r="H14" s="144">
        <f t="shared" si="1"/>
        <v>0</v>
      </c>
      <c r="I14" s="142">
        <v>0</v>
      </c>
      <c r="J14" s="144">
        <f t="shared" si="2"/>
        <v>0</v>
      </c>
      <c r="K14" s="142">
        <v>0</v>
      </c>
      <c r="L14" s="144">
        <f t="shared" si="3"/>
        <v>0</v>
      </c>
      <c r="M14" s="142">
        <v>0</v>
      </c>
      <c r="N14" s="144">
        <f t="shared" si="4"/>
        <v>0</v>
      </c>
      <c r="O14" s="142">
        <v>0</v>
      </c>
      <c r="P14" s="144">
        <f t="shared" si="5"/>
        <v>0</v>
      </c>
      <c r="Q14" s="160">
        <v>0</v>
      </c>
      <c r="R14" s="145">
        <f t="shared" ref="R14:R34" si="7">+Q14*$D14</f>
        <v>0</v>
      </c>
    </row>
    <row r="15" spans="1:18" x14ac:dyDescent="0.2">
      <c r="A15" s="313" t="s">
        <v>34</v>
      </c>
      <c r="B15" s="135"/>
      <c r="C15" s="135"/>
      <c r="D15" s="136">
        <v>0</v>
      </c>
      <c r="E15" s="142">
        <v>0</v>
      </c>
      <c r="F15" s="143">
        <f t="shared" si="0"/>
        <v>0</v>
      </c>
      <c r="G15" s="142">
        <v>0</v>
      </c>
      <c r="H15" s="144">
        <f t="shared" si="1"/>
        <v>0</v>
      </c>
      <c r="I15" s="142">
        <v>0</v>
      </c>
      <c r="J15" s="144">
        <f t="shared" si="2"/>
        <v>0</v>
      </c>
      <c r="K15" s="142">
        <v>0</v>
      </c>
      <c r="L15" s="144">
        <f t="shared" si="3"/>
        <v>0</v>
      </c>
      <c r="M15" s="142">
        <v>0</v>
      </c>
      <c r="N15" s="144">
        <f t="shared" si="4"/>
        <v>0</v>
      </c>
      <c r="O15" s="142">
        <v>0</v>
      </c>
      <c r="P15" s="144">
        <f t="shared" si="5"/>
        <v>0</v>
      </c>
      <c r="Q15" s="160">
        <v>0</v>
      </c>
      <c r="R15" s="145">
        <f t="shared" si="7"/>
        <v>0</v>
      </c>
    </row>
    <row r="16" spans="1:18" x14ac:dyDescent="0.2">
      <c r="A16" s="313" t="s">
        <v>35</v>
      </c>
      <c r="B16" s="135"/>
      <c r="C16" s="135"/>
      <c r="D16" s="136">
        <v>0</v>
      </c>
      <c r="E16" s="142">
        <v>0</v>
      </c>
      <c r="F16" s="143">
        <f t="shared" si="0"/>
        <v>0</v>
      </c>
      <c r="G16" s="142">
        <v>0</v>
      </c>
      <c r="H16" s="144">
        <f t="shared" si="1"/>
        <v>0</v>
      </c>
      <c r="I16" s="142">
        <v>0</v>
      </c>
      <c r="J16" s="144">
        <f t="shared" si="2"/>
        <v>0</v>
      </c>
      <c r="K16" s="142">
        <v>0</v>
      </c>
      <c r="L16" s="144">
        <f t="shared" si="3"/>
        <v>0</v>
      </c>
      <c r="M16" s="142">
        <v>0</v>
      </c>
      <c r="N16" s="144">
        <f t="shared" si="4"/>
        <v>0</v>
      </c>
      <c r="O16" s="142">
        <v>0</v>
      </c>
      <c r="P16" s="144">
        <f t="shared" si="5"/>
        <v>0</v>
      </c>
      <c r="Q16" s="160">
        <v>0</v>
      </c>
      <c r="R16" s="145">
        <f t="shared" si="7"/>
        <v>0</v>
      </c>
    </row>
    <row r="17" spans="1:18" x14ac:dyDescent="0.2">
      <c r="A17" s="313" t="s">
        <v>36</v>
      </c>
      <c r="B17" s="135"/>
      <c r="C17" s="135"/>
      <c r="D17" s="136">
        <v>0</v>
      </c>
      <c r="E17" s="142">
        <v>0</v>
      </c>
      <c r="F17" s="143">
        <f t="shared" si="0"/>
        <v>0</v>
      </c>
      <c r="G17" s="142">
        <v>0</v>
      </c>
      <c r="H17" s="144">
        <f t="shared" si="1"/>
        <v>0</v>
      </c>
      <c r="I17" s="142">
        <v>0</v>
      </c>
      <c r="J17" s="144">
        <f t="shared" si="2"/>
        <v>0</v>
      </c>
      <c r="K17" s="142">
        <v>0</v>
      </c>
      <c r="L17" s="144">
        <f t="shared" si="3"/>
        <v>0</v>
      </c>
      <c r="M17" s="142">
        <v>0</v>
      </c>
      <c r="N17" s="144">
        <f t="shared" si="4"/>
        <v>0</v>
      </c>
      <c r="O17" s="142">
        <v>0</v>
      </c>
      <c r="P17" s="144">
        <f t="shared" si="5"/>
        <v>0</v>
      </c>
      <c r="Q17" s="160">
        <v>0</v>
      </c>
      <c r="R17" s="145">
        <f t="shared" si="7"/>
        <v>0</v>
      </c>
    </row>
    <row r="18" spans="1:18" x14ac:dyDescent="0.2">
      <c r="A18" s="313" t="s">
        <v>37</v>
      </c>
      <c r="B18" s="135"/>
      <c r="C18" s="135"/>
      <c r="D18" s="136">
        <v>0</v>
      </c>
      <c r="E18" s="142">
        <v>0</v>
      </c>
      <c r="F18" s="143">
        <f t="shared" si="0"/>
        <v>0</v>
      </c>
      <c r="G18" s="142">
        <v>0</v>
      </c>
      <c r="H18" s="144">
        <f t="shared" si="1"/>
        <v>0</v>
      </c>
      <c r="I18" s="142">
        <v>0</v>
      </c>
      <c r="J18" s="144">
        <f t="shared" si="2"/>
        <v>0</v>
      </c>
      <c r="K18" s="142">
        <v>0</v>
      </c>
      <c r="L18" s="144">
        <f t="shared" si="3"/>
        <v>0</v>
      </c>
      <c r="M18" s="142">
        <v>0</v>
      </c>
      <c r="N18" s="144">
        <f t="shared" si="4"/>
        <v>0</v>
      </c>
      <c r="O18" s="142">
        <v>0</v>
      </c>
      <c r="P18" s="144">
        <f t="shared" si="5"/>
        <v>0</v>
      </c>
      <c r="Q18" s="160">
        <v>0</v>
      </c>
      <c r="R18" s="145">
        <f t="shared" si="7"/>
        <v>0</v>
      </c>
    </row>
    <row r="19" spans="1:18" x14ac:dyDescent="0.2">
      <c r="A19" s="313" t="s">
        <v>38</v>
      </c>
      <c r="B19" s="135"/>
      <c r="C19" s="135"/>
      <c r="D19" s="136">
        <v>0</v>
      </c>
      <c r="E19" s="142">
        <v>0</v>
      </c>
      <c r="F19" s="143">
        <f t="shared" si="0"/>
        <v>0</v>
      </c>
      <c r="G19" s="142">
        <v>0</v>
      </c>
      <c r="H19" s="144">
        <f t="shared" si="1"/>
        <v>0</v>
      </c>
      <c r="I19" s="142">
        <v>0</v>
      </c>
      <c r="J19" s="144">
        <f t="shared" si="2"/>
        <v>0</v>
      </c>
      <c r="K19" s="142">
        <v>0</v>
      </c>
      <c r="L19" s="144">
        <f t="shared" si="3"/>
        <v>0</v>
      </c>
      <c r="M19" s="142">
        <v>0</v>
      </c>
      <c r="N19" s="144">
        <f t="shared" si="4"/>
        <v>0</v>
      </c>
      <c r="O19" s="142">
        <v>0</v>
      </c>
      <c r="P19" s="144">
        <f t="shared" si="5"/>
        <v>0</v>
      </c>
      <c r="Q19" s="160">
        <v>0</v>
      </c>
      <c r="R19" s="145">
        <f t="shared" si="7"/>
        <v>0</v>
      </c>
    </row>
    <row r="20" spans="1:18" x14ac:dyDescent="0.2">
      <c r="A20" s="313" t="s">
        <v>39</v>
      </c>
      <c r="B20" s="135"/>
      <c r="C20" s="135"/>
      <c r="D20" s="136">
        <v>0</v>
      </c>
      <c r="E20" s="142">
        <v>0</v>
      </c>
      <c r="F20" s="143">
        <f t="shared" si="0"/>
        <v>0</v>
      </c>
      <c r="G20" s="142">
        <v>0</v>
      </c>
      <c r="H20" s="144">
        <f t="shared" si="1"/>
        <v>0</v>
      </c>
      <c r="I20" s="142">
        <v>0</v>
      </c>
      <c r="J20" s="144">
        <f t="shared" si="2"/>
        <v>0</v>
      </c>
      <c r="K20" s="142">
        <v>0</v>
      </c>
      <c r="L20" s="144">
        <f t="shared" si="3"/>
        <v>0</v>
      </c>
      <c r="M20" s="142">
        <v>0</v>
      </c>
      <c r="N20" s="144">
        <f t="shared" si="4"/>
        <v>0</v>
      </c>
      <c r="O20" s="142">
        <v>0</v>
      </c>
      <c r="P20" s="144">
        <f t="shared" si="5"/>
        <v>0</v>
      </c>
      <c r="Q20" s="160">
        <v>0</v>
      </c>
      <c r="R20" s="145">
        <f t="shared" si="7"/>
        <v>0</v>
      </c>
    </row>
    <row r="21" spans="1:18" x14ac:dyDescent="0.2">
      <c r="A21" s="313" t="s">
        <v>40</v>
      </c>
      <c r="B21" s="135"/>
      <c r="C21" s="135"/>
      <c r="D21" s="136">
        <v>0</v>
      </c>
      <c r="E21" s="142">
        <v>0</v>
      </c>
      <c r="F21" s="143">
        <f t="shared" si="0"/>
        <v>0</v>
      </c>
      <c r="G21" s="142">
        <v>0</v>
      </c>
      <c r="H21" s="144">
        <f t="shared" si="1"/>
        <v>0</v>
      </c>
      <c r="I21" s="142">
        <v>0</v>
      </c>
      <c r="J21" s="144">
        <f t="shared" si="2"/>
        <v>0</v>
      </c>
      <c r="K21" s="142">
        <v>0</v>
      </c>
      <c r="L21" s="144">
        <f t="shared" si="3"/>
        <v>0</v>
      </c>
      <c r="M21" s="142">
        <v>0</v>
      </c>
      <c r="N21" s="144">
        <f t="shared" si="4"/>
        <v>0</v>
      </c>
      <c r="O21" s="142">
        <v>0</v>
      </c>
      <c r="P21" s="144">
        <f t="shared" si="5"/>
        <v>0</v>
      </c>
      <c r="Q21" s="160">
        <v>0</v>
      </c>
      <c r="R21" s="145">
        <f t="shared" si="7"/>
        <v>0</v>
      </c>
    </row>
    <row r="22" spans="1:18" x14ac:dyDescent="0.2">
      <c r="A22" s="313" t="s">
        <v>41</v>
      </c>
      <c r="B22" s="135"/>
      <c r="C22" s="135"/>
      <c r="D22" s="136">
        <v>0</v>
      </c>
      <c r="E22" s="142">
        <v>0</v>
      </c>
      <c r="F22" s="143">
        <f t="shared" si="0"/>
        <v>0</v>
      </c>
      <c r="G22" s="142">
        <v>0</v>
      </c>
      <c r="H22" s="144">
        <f t="shared" si="1"/>
        <v>0</v>
      </c>
      <c r="I22" s="142">
        <v>0</v>
      </c>
      <c r="J22" s="144">
        <f t="shared" si="2"/>
        <v>0</v>
      </c>
      <c r="K22" s="142">
        <v>0</v>
      </c>
      <c r="L22" s="144">
        <f t="shared" si="3"/>
        <v>0</v>
      </c>
      <c r="M22" s="142">
        <v>0</v>
      </c>
      <c r="N22" s="144">
        <f t="shared" si="4"/>
        <v>0</v>
      </c>
      <c r="O22" s="142">
        <v>0</v>
      </c>
      <c r="P22" s="144">
        <f t="shared" si="5"/>
        <v>0</v>
      </c>
      <c r="Q22" s="160">
        <v>0</v>
      </c>
      <c r="R22" s="145">
        <f t="shared" si="7"/>
        <v>0</v>
      </c>
    </row>
    <row r="23" spans="1:18" x14ac:dyDescent="0.2">
      <c r="A23" s="313" t="s">
        <v>42</v>
      </c>
      <c r="B23" s="135"/>
      <c r="C23" s="135"/>
      <c r="D23" s="136">
        <v>0</v>
      </c>
      <c r="E23" s="142">
        <v>0</v>
      </c>
      <c r="F23" s="143">
        <f t="shared" si="0"/>
        <v>0</v>
      </c>
      <c r="G23" s="142">
        <v>0</v>
      </c>
      <c r="H23" s="144">
        <f t="shared" si="1"/>
        <v>0</v>
      </c>
      <c r="I23" s="142">
        <v>0</v>
      </c>
      <c r="J23" s="144">
        <f t="shared" si="2"/>
        <v>0</v>
      </c>
      <c r="K23" s="142">
        <v>0</v>
      </c>
      <c r="L23" s="144">
        <f t="shared" si="3"/>
        <v>0</v>
      </c>
      <c r="M23" s="142">
        <v>0</v>
      </c>
      <c r="N23" s="144">
        <f t="shared" si="4"/>
        <v>0</v>
      </c>
      <c r="O23" s="142">
        <v>0</v>
      </c>
      <c r="P23" s="144">
        <f t="shared" si="5"/>
        <v>0</v>
      </c>
      <c r="Q23" s="160">
        <v>0</v>
      </c>
      <c r="R23" s="145">
        <f t="shared" si="7"/>
        <v>0</v>
      </c>
    </row>
    <row r="24" spans="1:18" x14ac:dyDescent="0.2">
      <c r="A24" s="313" t="s">
        <v>43</v>
      </c>
      <c r="B24" s="135"/>
      <c r="C24" s="135"/>
      <c r="D24" s="136">
        <v>0</v>
      </c>
      <c r="E24" s="142">
        <v>0</v>
      </c>
      <c r="F24" s="143">
        <f t="shared" si="0"/>
        <v>0</v>
      </c>
      <c r="G24" s="142">
        <v>0</v>
      </c>
      <c r="H24" s="144">
        <f t="shared" si="1"/>
        <v>0</v>
      </c>
      <c r="I24" s="142">
        <v>0</v>
      </c>
      <c r="J24" s="144">
        <f t="shared" si="2"/>
        <v>0</v>
      </c>
      <c r="K24" s="142">
        <v>0</v>
      </c>
      <c r="L24" s="144">
        <f t="shared" si="3"/>
        <v>0</v>
      </c>
      <c r="M24" s="142">
        <v>0</v>
      </c>
      <c r="N24" s="144">
        <f t="shared" si="4"/>
        <v>0</v>
      </c>
      <c r="O24" s="142">
        <v>0</v>
      </c>
      <c r="P24" s="144">
        <f t="shared" si="5"/>
        <v>0</v>
      </c>
      <c r="Q24" s="160">
        <v>0</v>
      </c>
      <c r="R24" s="145">
        <f t="shared" si="7"/>
        <v>0</v>
      </c>
    </row>
    <row r="25" spans="1:18" x14ac:dyDescent="0.2">
      <c r="A25" s="313" t="s">
        <v>44</v>
      </c>
      <c r="B25" s="135"/>
      <c r="C25" s="135"/>
      <c r="D25" s="136">
        <v>0</v>
      </c>
      <c r="E25" s="142">
        <v>0</v>
      </c>
      <c r="F25" s="143">
        <f t="shared" si="0"/>
        <v>0</v>
      </c>
      <c r="G25" s="142">
        <v>0</v>
      </c>
      <c r="H25" s="144">
        <f t="shared" si="1"/>
        <v>0</v>
      </c>
      <c r="I25" s="142">
        <v>0</v>
      </c>
      <c r="J25" s="144">
        <f t="shared" si="2"/>
        <v>0</v>
      </c>
      <c r="K25" s="142">
        <v>0</v>
      </c>
      <c r="L25" s="144">
        <f t="shared" si="3"/>
        <v>0</v>
      </c>
      <c r="M25" s="142">
        <v>0</v>
      </c>
      <c r="N25" s="144">
        <f t="shared" si="4"/>
        <v>0</v>
      </c>
      <c r="O25" s="142">
        <v>0</v>
      </c>
      <c r="P25" s="144">
        <f t="shared" si="5"/>
        <v>0</v>
      </c>
      <c r="Q25" s="160">
        <v>0</v>
      </c>
      <c r="R25" s="145">
        <f t="shared" si="7"/>
        <v>0</v>
      </c>
    </row>
    <row r="26" spans="1:18" x14ac:dyDescent="0.2">
      <c r="A26" s="313" t="s">
        <v>45</v>
      </c>
      <c r="B26" s="135"/>
      <c r="C26" s="135"/>
      <c r="D26" s="136">
        <v>0</v>
      </c>
      <c r="E26" s="142">
        <v>0</v>
      </c>
      <c r="F26" s="143">
        <f t="shared" si="0"/>
        <v>0</v>
      </c>
      <c r="G26" s="142">
        <v>0</v>
      </c>
      <c r="H26" s="144">
        <f t="shared" si="1"/>
        <v>0</v>
      </c>
      <c r="I26" s="142">
        <v>0</v>
      </c>
      <c r="J26" s="144">
        <f t="shared" si="2"/>
        <v>0</v>
      </c>
      <c r="K26" s="142">
        <v>0</v>
      </c>
      <c r="L26" s="144">
        <f t="shared" si="3"/>
        <v>0</v>
      </c>
      <c r="M26" s="142">
        <v>0</v>
      </c>
      <c r="N26" s="144">
        <f t="shared" si="4"/>
        <v>0</v>
      </c>
      <c r="O26" s="142">
        <v>0</v>
      </c>
      <c r="P26" s="144">
        <f t="shared" si="5"/>
        <v>0</v>
      </c>
      <c r="Q26" s="160">
        <v>0</v>
      </c>
      <c r="R26" s="145">
        <f t="shared" si="7"/>
        <v>0</v>
      </c>
    </row>
    <row r="27" spans="1:18" x14ac:dyDescent="0.2">
      <c r="A27" s="313" t="s">
        <v>46</v>
      </c>
      <c r="B27" s="135"/>
      <c r="C27" s="135"/>
      <c r="D27" s="136">
        <v>0</v>
      </c>
      <c r="E27" s="142">
        <v>0</v>
      </c>
      <c r="F27" s="143">
        <f t="shared" si="0"/>
        <v>0</v>
      </c>
      <c r="G27" s="142">
        <v>0</v>
      </c>
      <c r="H27" s="144">
        <f t="shared" si="1"/>
        <v>0</v>
      </c>
      <c r="I27" s="142">
        <v>0</v>
      </c>
      <c r="J27" s="144">
        <f t="shared" si="2"/>
        <v>0</v>
      </c>
      <c r="K27" s="142">
        <v>0</v>
      </c>
      <c r="L27" s="144">
        <f t="shared" si="3"/>
        <v>0</v>
      </c>
      <c r="M27" s="142">
        <v>0</v>
      </c>
      <c r="N27" s="144">
        <f t="shared" si="4"/>
        <v>0</v>
      </c>
      <c r="O27" s="142">
        <v>0</v>
      </c>
      <c r="P27" s="144">
        <f t="shared" si="5"/>
        <v>0</v>
      </c>
      <c r="Q27" s="160">
        <v>0</v>
      </c>
      <c r="R27" s="145">
        <f t="shared" si="7"/>
        <v>0</v>
      </c>
    </row>
    <row r="28" spans="1:18" x14ac:dyDescent="0.2">
      <c r="A28" s="313" t="s">
        <v>47</v>
      </c>
      <c r="B28" s="135"/>
      <c r="C28" s="135"/>
      <c r="D28" s="136">
        <v>0</v>
      </c>
      <c r="E28" s="142">
        <v>0</v>
      </c>
      <c r="F28" s="143">
        <f t="shared" si="0"/>
        <v>0</v>
      </c>
      <c r="G28" s="142">
        <v>0</v>
      </c>
      <c r="H28" s="144">
        <f t="shared" si="1"/>
        <v>0</v>
      </c>
      <c r="I28" s="142">
        <v>0</v>
      </c>
      <c r="J28" s="144">
        <f t="shared" si="2"/>
        <v>0</v>
      </c>
      <c r="K28" s="142">
        <v>0</v>
      </c>
      <c r="L28" s="144">
        <f t="shared" si="3"/>
        <v>0</v>
      </c>
      <c r="M28" s="142">
        <v>0</v>
      </c>
      <c r="N28" s="144">
        <f t="shared" si="4"/>
        <v>0</v>
      </c>
      <c r="O28" s="142">
        <v>0</v>
      </c>
      <c r="P28" s="144">
        <f t="shared" si="5"/>
        <v>0</v>
      </c>
      <c r="Q28" s="160">
        <v>0</v>
      </c>
      <c r="R28" s="145">
        <f t="shared" si="7"/>
        <v>0</v>
      </c>
    </row>
    <row r="29" spans="1:18" x14ac:dyDescent="0.2">
      <c r="A29" s="313" t="s">
        <v>48</v>
      </c>
      <c r="B29" s="135"/>
      <c r="C29" s="135"/>
      <c r="D29" s="136">
        <v>0</v>
      </c>
      <c r="E29" s="142">
        <v>0</v>
      </c>
      <c r="F29" s="143">
        <f t="shared" si="0"/>
        <v>0</v>
      </c>
      <c r="G29" s="142">
        <v>0</v>
      </c>
      <c r="H29" s="144">
        <f t="shared" si="1"/>
        <v>0</v>
      </c>
      <c r="I29" s="142">
        <v>0</v>
      </c>
      <c r="J29" s="144">
        <f t="shared" si="2"/>
        <v>0</v>
      </c>
      <c r="K29" s="142">
        <v>0</v>
      </c>
      <c r="L29" s="144">
        <f t="shared" si="3"/>
        <v>0</v>
      </c>
      <c r="M29" s="142">
        <v>0</v>
      </c>
      <c r="N29" s="144">
        <f t="shared" si="4"/>
        <v>0</v>
      </c>
      <c r="O29" s="142">
        <v>0</v>
      </c>
      <c r="P29" s="144">
        <f t="shared" si="5"/>
        <v>0</v>
      </c>
      <c r="Q29" s="160">
        <v>0</v>
      </c>
      <c r="R29" s="145">
        <f t="shared" si="7"/>
        <v>0</v>
      </c>
    </row>
    <row r="30" spans="1:18" x14ac:dyDescent="0.2">
      <c r="A30" s="313" t="s">
        <v>49</v>
      </c>
      <c r="B30" s="135"/>
      <c r="C30" s="135"/>
      <c r="D30" s="136">
        <v>0</v>
      </c>
      <c r="E30" s="142">
        <v>0</v>
      </c>
      <c r="F30" s="143">
        <f t="shared" si="0"/>
        <v>0</v>
      </c>
      <c r="G30" s="142">
        <v>0</v>
      </c>
      <c r="H30" s="144">
        <f t="shared" si="1"/>
        <v>0</v>
      </c>
      <c r="I30" s="142">
        <v>0</v>
      </c>
      <c r="J30" s="144">
        <f t="shared" si="2"/>
        <v>0</v>
      </c>
      <c r="K30" s="142">
        <v>0</v>
      </c>
      <c r="L30" s="144">
        <f t="shared" si="3"/>
        <v>0</v>
      </c>
      <c r="M30" s="142">
        <v>0</v>
      </c>
      <c r="N30" s="144">
        <f t="shared" si="4"/>
        <v>0</v>
      </c>
      <c r="O30" s="142">
        <v>0</v>
      </c>
      <c r="P30" s="144">
        <f t="shared" si="5"/>
        <v>0</v>
      </c>
      <c r="Q30" s="160">
        <v>0</v>
      </c>
      <c r="R30" s="145">
        <f t="shared" si="7"/>
        <v>0</v>
      </c>
    </row>
    <row r="31" spans="1:18" x14ac:dyDescent="0.2">
      <c r="A31" s="313" t="s">
        <v>49</v>
      </c>
      <c r="B31" s="135"/>
      <c r="C31" s="135"/>
      <c r="D31" s="136">
        <v>0</v>
      </c>
      <c r="E31" s="142">
        <v>0</v>
      </c>
      <c r="F31" s="143">
        <f t="shared" si="0"/>
        <v>0</v>
      </c>
      <c r="G31" s="142">
        <v>0</v>
      </c>
      <c r="H31" s="144">
        <f t="shared" si="1"/>
        <v>0</v>
      </c>
      <c r="I31" s="142">
        <v>0</v>
      </c>
      <c r="J31" s="144">
        <f t="shared" si="2"/>
        <v>0</v>
      </c>
      <c r="K31" s="142">
        <v>0</v>
      </c>
      <c r="L31" s="144">
        <f t="shared" si="3"/>
        <v>0</v>
      </c>
      <c r="M31" s="142">
        <v>0</v>
      </c>
      <c r="N31" s="144">
        <f t="shared" si="4"/>
        <v>0</v>
      </c>
      <c r="O31" s="142">
        <v>0</v>
      </c>
      <c r="P31" s="144">
        <f t="shared" si="5"/>
        <v>0</v>
      </c>
      <c r="Q31" s="160">
        <v>0</v>
      </c>
      <c r="R31" s="145">
        <f t="shared" si="7"/>
        <v>0</v>
      </c>
    </row>
    <row r="32" spans="1:18" x14ac:dyDescent="0.2">
      <c r="A32" s="313" t="s">
        <v>50</v>
      </c>
      <c r="B32" s="135"/>
      <c r="C32" s="135"/>
      <c r="D32" s="136">
        <v>0</v>
      </c>
      <c r="E32" s="142">
        <v>0</v>
      </c>
      <c r="F32" s="143">
        <f t="shared" si="0"/>
        <v>0</v>
      </c>
      <c r="G32" s="142">
        <v>0</v>
      </c>
      <c r="H32" s="144">
        <f t="shared" si="1"/>
        <v>0</v>
      </c>
      <c r="I32" s="142">
        <v>0</v>
      </c>
      <c r="J32" s="144">
        <f t="shared" si="2"/>
        <v>0</v>
      </c>
      <c r="K32" s="142">
        <v>0</v>
      </c>
      <c r="L32" s="144">
        <f t="shared" si="3"/>
        <v>0</v>
      </c>
      <c r="M32" s="142">
        <v>0</v>
      </c>
      <c r="N32" s="144">
        <f t="shared" si="4"/>
        <v>0</v>
      </c>
      <c r="O32" s="142">
        <v>0</v>
      </c>
      <c r="P32" s="144">
        <f t="shared" si="5"/>
        <v>0</v>
      </c>
      <c r="Q32" s="160">
        <v>0</v>
      </c>
      <c r="R32" s="145">
        <f t="shared" si="7"/>
        <v>0</v>
      </c>
    </row>
    <row r="33" spans="1:18" x14ac:dyDescent="0.2">
      <c r="A33" s="313" t="s">
        <v>51</v>
      </c>
      <c r="B33" s="135"/>
      <c r="C33" s="135"/>
      <c r="D33" s="136">
        <v>0</v>
      </c>
      <c r="E33" s="142">
        <v>0</v>
      </c>
      <c r="F33" s="143">
        <f t="shared" si="0"/>
        <v>0</v>
      </c>
      <c r="G33" s="142">
        <v>0</v>
      </c>
      <c r="H33" s="144">
        <f t="shared" si="1"/>
        <v>0</v>
      </c>
      <c r="I33" s="142">
        <v>0</v>
      </c>
      <c r="J33" s="144">
        <f t="shared" si="2"/>
        <v>0</v>
      </c>
      <c r="K33" s="142">
        <v>0</v>
      </c>
      <c r="L33" s="144">
        <f t="shared" si="3"/>
        <v>0</v>
      </c>
      <c r="M33" s="142">
        <v>0</v>
      </c>
      <c r="N33" s="144">
        <f t="shared" si="4"/>
        <v>0</v>
      </c>
      <c r="O33" s="142">
        <v>0</v>
      </c>
      <c r="P33" s="144">
        <f t="shared" si="5"/>
        <v>0</v>
      </c>
      <c r="Q33" s="160">
        <v>0</v>
      </c>
      <c r="R33" s="145">
        <f t="shared" si="7"/>
        <v>0</v>
      </c>
    </row>
    <row r="34" spans="1:18" x14ac:dyDescent="0.2">
      <c r="A34" s="313" t="s">
        <v>52</v>
      </c>
      <c r="B34" s="135"/>
      <c r="C34" s="135"/>
      <c r="D34" s="136">
        <v>0</v>
      </c>
      <c r="E34" s="142">
        <v>0</v>
      </c>
      <c r="F34" s="143">
        <f t="shared" si="0"/>
        <v>0</v>
      </c>
      <c r="G34" s="142">
        <v>0</v>
      </c>
      <c r="H34" s="144">
        <f t="shared" si="1"/>
        <v>0</v>
      </c>
      <c r="I34" s="142">
        <v>0</v>
      </c>
      <c r="J34" s="144">
        <f t="shared" si="2"/>
        <v>0</v>
      </c>
      <c r="K34" s="142">
        <v>0</v>
      </c>
      <c r="L34" s="144">
        <f t="shared" si="3"/>
        <v>0</v>
      </c>
      <c r="M34" s="142">
        <v>0</v>
      </c>
      <c r="N34" s="144">
        <f t="shared" si="4"/>
        <v>0</v>
      </c>
      <c r="O34" s="142">
        <v>0</v>
      </c>
      <c r="P34" s="144">
        <f t="shared" si="5"/>
        <v>0</v>
      </c>
      <c r="Q34" s="160">
        <v>0</v>
      </c>
      <c r="R34" s="145">
        <f t="shared" si="7"/>
        <v>0</v>
      </c>
    </row>
    <row r="35" spans="1:18" x14ac:dyDescent="0.2">
      <c r="A35" s="313" t="s">
        <v>53</v>
      </c>
      <c r="B35" s="135"/>
      <c r="C35" s="135"/>
      <c r="D35" s="136">
        <v>0</v>
      </c>
      <c r="E35" s="142">
        <v>0</v>
      </c>
      <c r="F35" s="143">
        <f t="shared" si="0"/>
        <v>0</v>
      </c>
      <c r="G35" s="142">
        <v>0</v>
      </c>
      <c r="H35" s="144">
        <f t="shared" si="1"/>
        <v>0</v>
      </c>
      <c r="I35" s="142">
        <v>0</v>
      </c>
      <c r="J35" s="144">
        <f>+I35*$D35</f>
        <v>0</v>
      </c>
      <c r="K35" s="142">
        <v>0</v>
      </c>
      <c r="L35" s="144">
        <f>+K35*$D35</f>
        <v>0</v>
      </c>
      <c r="M35" s="142">
        <v>0</v>
      </c>
      <c r="N35" s="144">
        <f t="shared" si="4"/>
        <v>0</v>
      </c>
      <c r="O35" s="142">
        <v>0</v>
      </c>
      <c r="P35" s="144">
        <f>+O35*$D35</f>
        <v>0</v>
      </c>
      <c r="Q35" s="160">
        <v>0</v>
      </c>
      <c r="R35" s="145">
        <f>+Q35*$D35</f>
        <v>0</v>
      </c>
    </row>
    <row r="36" spans="1:18" x14ac:dyDescent="0.2">
      <c r="A36" s="313" t="s">
        <v>54</v>
      </c>
      <c r="B36" s="135"/>
      <c r="C36" s="135"/>
      <c r="D36" s="136">
        <v>0</v>
      </c>
      <c r="E36" s="142">
        <v>0</v>
      </c>
      <c r="F36" s="143">
        <f t="shared" si="0"/>
        <v>0</v>
      </c>
      <c r="G36" s="142">
        <v>0</v>
      </c>
      <c r="H36" s="144">
        <f t="shared" si="1"/>
        <v>0</v>
      </c>
      <c r="I36" s="142">
        <v>0</v>
      </c>
      <c r="J36" s="144">
        <f>+I36*$D36</f>
        <v>0</v>
      </c>
      <c r="K36" s="142">
        <v>0</v>
      </c>
      <c r="L36" s="144">
        <f>+K36*$D36</f>
        <v>0</v>
      </c>
      <c r="M36" s="142">
        <v>0</v>
      </c>
      <c r="N36" s="144">
        <f t="shared" si="4"/>
        <v>0</v>
      </c>
      <c r="O36" s="142">
        <v>0</v>
      </c>
      <c r="P36" s="144">
        <f>+O36*$D36</f>
        <v>0</v>
      </c>
      <c r="Q36" s="160">
        <v>0</v>
      </c>
      <c r="R36" s="145">
        <f>+Q36*$D36</f>
        <v>0</v>
      </c>
    </row>
    <row r="37" spans="1:18" x14ac:dyDescent="0.2">
      <c r="A37" s="313" t="s">
        <v>55</v>
      </c>
      <c r="B37" s="135"/>
      <c r="C37" s="135"/>
      <c r="D37" s="136">
        <v>0</v>
      </c>
      <c r="E37" s="142">
        <v>0</v>
      </c>
      <c r="F37" s="143">
        <f t="shared" si="0"/>
        <v>0</v>
      </c>
      <c r="G37" s="142">
        <v>0</v>
      </c>
      <c r="H37" s="144">
        <f t="shared" si="1"/>
        <v>0</v>
      </c>
      <c r="I37" s="142">
        <v>0</v>
      </c>
      <c r="J37" s="144">
        <f t="shared" si="2"/>
        <v>0</v>
      </c>
      <c r="K37" s="142">
        <v>0</v>
      </c>
      <c r="L37" s="144">
        <f t="shared" si="3"/>
        <v>0</v>
      </c>
      <c r="M37" s="142">
        <v>0</v>
      </c>
      <c r="N37" s="144">
        <f t="shared" si="4"/>
        <v>0</v>
      </c>
      <c r="O37" s="142">
        <v>0</v>
      </c>
      <c r="P37" s="144">
        <f t="shared" si="5"/>
        <v>0</v>
      </c>
      <c r="Q37" s="160">
        <v>0</v>
      </c>
      <c r="R37" s="145">
        <f>+Q37*$D37</f>
        <v>0</v>
      </c>
    </row>
    <row r="38" spans="1:18" ht="15.75" thickBot="1" x14ac:dyDescent="0.25">
      <c r="A38" s="314" t="s">
        <v>56</v>
      </c>
      <c r="B38" s="137"/>
      <c r="C38" s="137"/>
      <c r="D38" s="138">
        <v>0</v>
      </c>
      <c r="E38" s="146">
        <v>0</v>
      </c>
      <c r="F38" s="147">
        <f t="shared" si="0"/>
        <v>0</v>
      </c>
      <c r="G38" s="146">
        <v>0</v>
      </c>
      <c r="H38" s="148">
        <f t="shared" si="1"/>
        <v>0</v>
      </c>
      <c r="I38" s="146">
        <v>0</v>
      </c>
      <c r="J38" s="148">
        <f t="shared" si="2"/>
        <v>0</v>
      </c>
      <c r="K38" s="146">
        <v>0</v>
      </c>
      <c r="L38" s="148">
        <f t="shared" si="3"/>
        <v>0</v>
      </c>
      <c r="M38" s="146">
        <v>0</v>
      </c>
      <c r="N38" s="148">
        <f t="shared" si="4"/>
        <v>0</v>
      </c>
      <c r="O38" s="146">
        <v>0</v>
      </c>
      <c r="P38" s="148">
        <f t="shared" si="5"/>
        <v>0</v>
      </c>
      <c r="Q38" s="161">
        <v>0</v>
      </c>
      <c r="R38" s="149">
        <f>+Q38*$D38</f>
        <v>0</v>
      </c>
    </row>
    <row r="39" spans="1:18" ht="30.75" thickBot="1" x14ac:dyDescent="0.25">
      <c r="C39" s="9"/>
      <c r="D39" s="139" t="s">
        <v>16</v>
      </c>
      <c r="E39" s="315">
        <f t="shared" ref="E39:P39" si="8">SUM(E4:E38)</f>
        <v>0</v>
      </c>
      <c r="F39" s="150">
        <f t="shared" si="8"/>
        <v>0</v>
      </c>
      <c r="G39" s="315">
        <f t="shared" si="8"/>
        <v>0</v>
      </c>
      <c r="H39" s="151">
        <f t="shared" si="8"/>
        <v>0</v>
      </c>
      <c r="I39" s="315">
        <f t="shared" si="8"/>
        <v>0</v>
      </c>
      <c r="J39" s="151">
        <f t="shared" si="8"/>
        <v>0</v>
      </c>
      <c r="K39" s="315">
        <f t="shared" si="8"/>
        <v>0</v>
      </c>
      <c r="L39" s="151">
        <f t="shared" si="8"/>
        <v>0</v>
      </c>
      <c r="M39" s="315">
        <f>SUM(M4:M38)</f>
        <v>0</v>
      </c>
      <c r="N39" s="151">
        <f>SUM(N4:N38)</f>
        <v>0</v>
      </c>
      <c r="O39" s="315">
        <f t="shared" si="8"/>
        <v>0</v>
      </c>
      <c r="P39" s="151">
        <f t="shared" si="8"/>
        <v>0</v>
      </c>
      <c r="Q39" s="316">
        <f>SUM(Q4:Q38)</f>
        <v>0</v>
      </c>
      <c r="R39" s="152">
        <f>SUM(R4:R38)</f>
        <v>0</v>
      </c>
    </row>
    <row r="40" spans="1:18" ht="15.75" thickBot="1" x14ac:dyDescent="0.25">
      <c r="C40" s="9"/>
    </row>
    <row r="41" spans="1:18" ht="68.25" customHeight="1" thickBot="1" x14ac:dyDescent="0.25">
      <c r="C41" s="153"/>
      <c r="D41" s="303" t="s">
        <v>669</v>
      </c>
      <c r="E41" s="519" t="s">
        <v>17</v>
      </c>
      <c r="F41" s="519"/>
      <c r="G41" s="519" t="s">
        <v>19</v>
      </c>
      <c r="H41" s="519"/>
      <c r="I41" s="519" t="s">
        <v>18</v>
      </c>
      <c r="J41" s="519"/>
      <c r="K41" s="519" t="s">
        <v>80</v>
      </c>
      <c r="L41" s="519"/>
      <c r="M41" s="519" t="s">
        <v>20</v>
      </c>
      <c r="N41" s="519"/>
      <c r="O41" s="519" t="s">
        <v>81</v>
      </c>
      <c r="P41" s="519"/>
      <c r="Q41" s="527" t="s">
        <v>554</v>
      </c>
      <c r="R41" s="528"/>
    </row>
    <row r="42" spans="1:18" x14ac:dyDescent="0.2">
      <c r="C42" s="155" t="s">
        <v>144</v>
      </c>
      <c r="D42" s="156">
        <v>1</v>
      </c>
      <c r="E42" s="518">
        <f>F39</f>
        <v>0</v>
      </c>
      <c r="F42" s="518"/>
      <c r="G42" s="518">
        <f>H39</f>
        <v>0</v>
      </c>
      <c r="H42" s="518"/>
      <c r="I42" s="518">
        <f>J39</f>
        <v>0</v>
      </c>
      <c r="J42" s="518"/>
      <c r="K42" s="518">
        <f>L39</f>
        <v>0</v>
      </c>
      <c r="L42" s="518"/>
      <c r="M42" s="518">
        <f>N39</f>
        <v>0</v>
      </c>
      <c r="N42" s="518"/>
      <c r="O42" s="518">
        <f>P39</f>
        <v>0</v>
      </c>
      <c r="P42" s="518"/>
      <c r="Q42" s="529">
        <f>R39</f>
        <v>0</v>
      </c>
      <c r="R42" s="530"/>
    </row>
    <row r="43" spans="1:18" x14ac:dyDescent="0.2">
      <c r="C43" s="157" t="s">
        <v>626</v>
      </c>
      <c r="D43" s="154">
        <v>0</v>
      </c>
      <c r="E43" s="514">
        <f>E$42*(1+$D43)</f>
        <v>0</v>
      </c>
      <c r="F43" s="514"/>
      <c r="G43" s="514">
        <f t="shared" ref="G43:G45" si="9">G$42*(1+$D43)</f>
        <v>0</v>
      </c>
      <c r="H43" s="514"/>
      <c r="I43" s="514">
        <f t="shared" ref="I43:I45" si="10">I$42*(1+$D43)</f>
        <v>0</v>
      </c>
      <c r="J43" s="514"/>
      <c r="K43" s="514">
        <f t="shared" ref="K43:K45" si="11">K$42*(1+$D43)</f>
        <v>0</v>
      </c>
      <c r="L43" s="514"/>
      <c r="M43" s="514">
        <f t="shared" ref="M43:M45" si="12">M$42*(1+$D43)</f>
        <v>0</v>
      </c>
      <c r="N43" s="514"/>
      <c r="O43" s="514">
        <f t="shared" ref="O43:O45" si="13">O$42*(1+$D43)</f>
        <v>0</v>
      </c>
      <c r="P43" s="514"/>
      <c r="Q43" s="514">
        <f t="shared" ref="Q43:Q45" si="14">Q$42*(1+$D43)</f>
        <v>0</v>
      </c>
      <c r="R43" s="516"/>
    </row>
    <row r="44" spans="1:18" x14ac:dyDescent="0.2">
      <c r="C44" s="157" t="s">
        <v>627</v>
      </c>
      <c r="D44" s="154">
        <v>0</v>
      </c>
      <c r="E44" s="514">
        <f t="shared" ref="E44:E45" si="15">E$42*(1+$D44)</f>
        <v>0</v>
      </c>
      <c r="F44" s="514"/>
      <c r="G44" s="514">
        <f t="shared" si="9"/>
        <v>0</v>
      </c>
      <c r="H44" s="514"/>
      <c r="I44" s="514">
        <f t="shared" si="10"/>
        <v>0</v>
      </c>
      <c r="J44" s="514"/>
      <c r="K44" s="514">
        <f t="shared" si="11"/>
        <v>0</v>
      </c>
      <c r="L44" s="514"/>
      <c r="M44" s="514">
        <f t="shared" si="12"/>
        <v>0</v>
      </c>
      <c r="N44" s="514"/>
      <c r="O44" s="514">
        <f t="shared" si="13"/>
        <v>0</v>
      </c>
      <c r="P44" s="514"/>
      <c r="Q44" s="515">
        <f t="shared" si="14"/>
        <v>0</v>
      </c>
      <c r="R44" s="516"/>
    </row>
    <row r="45" spans="1:18" ht="15.75" thickBot="1" x14ac:dyDescent="0.25">
      <c r="C45" s="158" t="s">
        <v>628</v>
      </c>
      <c r="D45" s="159">
        <v>0</v>
      </c>
      <c r="E45" s="517">
        <f t="shared" si="15"/>
        <v>0</v>
      </c>
      <c r="F45" s="517"/>
      <c r="G45" s="517">
        <f t="shared" si="9"/>
        <v>0</v>
      </c>
      <c r="H45" s="517"/>
      <c r="I45" s="517">
        <f t="shared" si="10"/>
        <v>0</v>
      </c>
      <c r="J45" s="517"/>
      <c r="K45" s="517">
        <f t="shared" si="11"/>
        <v>0</v>
      </c>
      <c r="L45" s="517"/>
      <c r="M45" s="517">
        <f t="shared" si="12"/>
        <v>0</v>
      </c>
      <c r="N45" s="517"/>
      <c r="O45" s="517">
        <f t="shared" si="13"/>
        <v>0</v>
      </c>
      <c r="P45" s="517"/>
      <c r="Q45" s="531">
        <f t="shared" si="14"/>
        <v>0</v>
      </c>
      <c r="R45" s="532"/>
    </row>
  </sheetData>
  <sheetProtection password="E34F" sheet="1" objects="1" scenarios="1" selectLockedCells="1"/>
  <mergeCells count="46">
    <mergeCell ref="Q2:R2"/>
    <mergeCell ref="Q41:R41"/>
    <mergeCell ref="Q42:R42"/>
    <mergeCell ref="Q43:R43"/>
    <mergeCell ref="Q45:R45"/>
    <mergeCell ref="O2:P2"/>
    <mergeCell ref="E2:F2"/>
    <mergeCell ref="G2:H2"/>
    <mergeCell ref="I2:J2"/>
    <mergeCell ref="K2:L2"/>
    <mergeCell ref="O42:P42"/>
    <mergeCell ref="O43:P43"/>
    <mergeCell ref="O45:P45"/>
    <mergeCell ref="E41:F41"/>
    <mergeCell ref="G41:H41"/>
    <mergeCell ref="I41:J41"/>
    <mergeCell ref="K41:L41"/>
    <mergeCell ref="O41:P41"/>
    <mergeCell ref="I43:J43"/>
    <mergeCell ref="I45:J45"/>
    <mergeCell ref="K42:L42"/>
    <mergeCell ref="K43:L43"/>
    <mergeCell ref="K45:L45"/>
    <mergeCell ref="M43:N43"/>
    <mergeCell ref="M45:N45"/>
    <mergeCell ref="E43:F43"/>
    <mergeCell ref="B2:B3"/>
    <mergeCell ref="A2:A3"/>
    <mergeCell ref="M2:N2"/>
    <mergeCell ref="M41:N41"/>
    <mergeCell ref="M42:N42"/>
    <mergeCell ref="D2:D3"/>
    <mergeCell ref="C2:C3"/>
    <mergeCell ref="I42:J42"/>
    <mergeCell ref="E45:F45"/>
    <mergeCell ref="E42:F42"/>
    <mergeCell ref="G42:H42"/>
    <mergeCell ref="G43:H43"/>
    <mergeCell ref="G45:H45"/>
    <mergeCell ref="E44:F44"/>
    <mergeCell ref="G44:H44"/>
    <mergeCell ref="I44:J44"/>
    <mergeCell ref="K44:L44"/>
    <mergeCell ref="M44:N44"/>
    <mergeCell ref="O44:P44"/>
    <mergeCell ref="Q44:R44"/>
  </mergeCells>
  <phoneticPr fontId="10" type="noConversion"/>
  <conditionalFormatting sqref="E39 G39 I39 K39 M39 O39 Q39">
    <cfRule type="cellIs" dxfId="0" priority="1" operator="equal">
      <formula>1</formula>
    </cfRule>
  </conditionalFormatting>
  <dataValidations count="2">
    <dataValidation type="decimal" allowBlank="1" showInputMessage="1" showErrorMessage="1" errorTitle="value between 0 &amp; 1" error="Enter a percentage between 0 and 100%" sqref="E4:E38 K4:K38 G4:G38 I4:I38 O4:O38 Q4:Q38 M4:M38 D43:D45">
      <formula1>0</formula1>
      <formula2>1</formula2>
    </dataValidation>
    <dataValidation type="decimal" operator="greaterThanOrEqual" allowBlank="1" showInputMessage="1" showErrorMessage="1" errorTitle="valeur &gt;=0" error="Enter an amount &gt;= 0€" sqref="P4:P38 L4:L38 J4:J38 H4:H38 F4:F38 R4:R38 N4:N38 D4:D38">
      <formula1>0</formula1>
    </dataValidation>
  </dataValidations>
  <printOptions horizontalCentered="1"/>
  <pageMargins left="0.25" right="0.25" top="0.75" bottom="0.75" header="0.3" footer="0.3"/>
  <pageSetup paperSize="9" scale="43" fitToHeight="0" orientation="portrait" r:id="rId1"/>
  <headerFooter>
    <oddHeader>&amp;C&amp;"-,Bold"&amp;14 Call for Tender ITSM3 TES
Annex 3 - Price List</oddHeader>
    <oddFooter>&amp;C&amp;"-,Bold"Page &amp;P /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A1:H35"/>
  <sheetViews>
    <sheetView showGridLines="0" workbookViewId="0">
      <selection activeCell="B21" sqref="B21"/>
    </sheetView>
  </sheetViews>
  <sheetFormatPr defaultColWidth="8.85546875" defaultRowHeight="11.25" x14ac:dyDescent="0.2"/>
  <cols>
    <col min="1" max="1" width="21.85546875" style="187" bestFit="1" customWidth="1"/>
    <col min="2" max="2" width="101.42578125" style="186" customWidth="1"/>
    <col min="3" max="16384" width="8.85546875" style="179"/>
  </cols>
  <sheetData>
    <row r="1" spans="1:8" ht="23.25" thickBot="1" x14ac:dyDescent="0.25">
      <c r="A1" s="177" t="s">
        <v>686</v>
      </c>
      <c r="B1" s="178" t="s">
        <v>595</v>
      </c>
      <c r="C1" s="187"/>
      <c r="D1" s="187"/>
      <c r="E1" s="187"/>
      <c r="F1" s="187"/>
      <c r="G1" s="187"/>
      <c r="H1" s="187"/>
    </row>
    <row r="2" spans="1:8" x14ac:dyDescent="0.2">
      <c r="A2" s="180"/>
      <c r="B2" s="181"/>
    </row>
    <row r="3" spans="1:8" x14ac:dyDescent="0.2">
      <c r="A3" s="182" t="s">
        <v>12</v>
      </c>
      <c r="B3" s="183" t="s">
        <v>594</v>
      </c>
    </row>
    <row r="4" spans="1:8" ht="22.5" x14ac:dyDescent="0.2">
      <c r="A4" s="182" t="s">
        <v>659</v>
      </c>
      <c r="B4" s="183" t="s">
        <v>745</v>
      </c>
    </row>
    <row r="5" spans="1:8" ht="22.5" x14ac:dyDescent="0.2">
      <c r="A5" s="182" t="s">
        <v>78</v>
      </c>
      <c r="B5" s="183" t="s">
        <v>607</v>
      </c>
    </row>
    <row r="6" spans="1:8" ht="22.5" x14ac:dyDescent="0.2">
      <c r="A6" s="182" t="s">
        <v>85</v>
      </c>
      <c r="B6" s="183" t="s">
        <v>746</v>
      </c>
    </row>
    <row r="7" spans="1:8" x14ac:dyDescent="0.2">
      <c r="A7" s="182" t="s">
        <v>13</v>
      </c>
      <c r="B7" s="183" t="s">
        <v>608</v>
      </c>
    </row>
    <row r="8" spans="1:8" ht="22.5" x14ac:dyDescent="0.2">
      <c r="A8" s="182" t="s">
        <v>82</v>
      </c>
      <c r="B8" s="183" t="s">
        <v>687</v>
      </c>
    </row>
    <row r="9" spans="1:8" ht="22.5" x14ac:dyDescent="0.2">
      <c r="A9" s="182" t="s">
        <v>83</v>
      </c>
      <c r="B9" s="183" t="s">
        <v>688</v>
      </c>
    </row>
    <row r="10" spans="1:8" ht="22.5" x14ac:dyDescent="0.2">
      <c r="A10" s="182" t="s">
        <v>130</v>
      </c>
      <c r="B10" s="183" t="s">
        <v>609</v>
      </c>
    </row>
    <row r="11" spans="1:8" x14ac:dyDescent="0.2">
      <c r="A11" s="533" t="s">
        <v>615</v>
      </c>
      <c r="B11" s="534"/>
    </row>
    <row r="12" spans="1:8" ht="22.5" x14ac:dyDescent="0.2">
      <c r="A12" s="182" t="s">
        <v>616</v>
      </c>
      <c r="B12" s="183" t="s">
        <v>610</v>
      </c>
    </row>
    <row r="13" spans="1:8" x14ac:dyDescent="0.2">
      <c r="A13" s="533" t="s">
        <v>617</v>
      </c>
      <c r="B13" s="534"/>
    </row>
    <row r="14" spans="1:8" ht="22.5" x14ac:dyDescent="0.2">
      <c r="A14" s="182" t="s">
        <v>618</v>
      </c>
      <c r="B14" s="183" t="s">
        <v>739</v>
      </c>
    </row>
    <row r="15" spans="1:8" ht="33.75" x14ac:dyDescent="0.2">
      <c r="A15" s="182" t="s">
        <v>122</v>
      </c>
      <c r="B15" s="183" t="s">
        <v>740</v>
      </c>
    </row>
    <row r="16" spans="1:8" ht="22.5" x14ac:dyDescent="0.2">
      <c r="A16" s="182" t="s">
        <v>84</v>
      </c>
      <c r="B16" s="183" t="s">
        <v>747</v>
      </c>
    </row>
    <row r="17" spans="1:2" ht="33.75" x14ac:dyDescent="0.2">
      <c r="A17" s="182" t="s">
        <v>661</v>
      </c>
      <c r="B17" s="183" t="s">
        <v>611</v>
      </c>
    </row>
    <row r="18" spans="1:2" x14ac:dyDescent="0.2">
      <c r="A18" s="182" t="s">
        <v>79</v>
      </c>
      <c r="B18" s="183" t="s">
        <v>612</v>
      </c>
    </row>
    <row r="19" spans="1:2" ht="22.5" x14ac:dyDescent="0.2">
      <c r="A19" s="182" t="s">
        <v>121</v>
      </c>
      <c r="B19" s="183" t="s">
        <v>689</v>
      </c>
    </row>
    <row r="20" spans="1:2" x14ac:dyDescent="0.2">
      <c r="A20" s="533" t="s">
        <v>619</v>
      </c>
      <c r="B20" s="534"/>
    </row>
    <row r="21" spans="1:2" ht="33.75" x14ac:dyDescent="0.2">
      <c r="A21" s="182" t="s">
        <v>620</v>
      </c>
      <c r="B21" s="183" t="s">
        <v>744</v>
      </c>
    </row>
    <row r="22" spans="1:2" ht="22.5" x14ac:dyDescent="0.2">
      <c r="A22" s="182" t="s">
        <v>621</v>
      </c>
      <c r="B22" s="183" t="s">
        <v>690</v>
      </c>
    </row>
    <row r="23" spans="1:2" ht="56.25" x14ac:dyDescent="0.2">
      <c r="A23" s="182" t="s">
        <v>664</v>
      </c>
      <c r="B23" s="183" t="s">
        <v>622</v>
      </c>
    </row>
    <row r="24" spans="1:2" ht="33.75" x14ac:dyDescent="0.2">
      <c r="A24" s="182" t="s">
        <v>662</v>
      </c>
      <c r="B24" s="183" t="s">
        <v>613</v>
      </c>
    </row>
    <row r="25" spans="1:2" x14ac:dyDescent="0.2">
      <c r="A25" s="533" t="s">
        <v>124</v>
      </c>
      <c r="B25" s="534"/>
    </row>
    <row r="26" spans="1:2" ht="33.75" x14ac:dyDescent="0.2">
      <c r="A26" s="182" t="s">
        <v>127</v>
      </c>
      <c r="B26" s="183" t="s">
        <v>748</v>
      </c>
    </row>
    <row r="27" spans="1:2" x14ac:dyDescent="0.2">
      <c r="A27" s="533" t="s">
        <v>125</v>
      </c>
      <c r="B27" s="534"/>
    </row>
    <row r="28" spans="1:2" ht="33.75" x14ac:dyDescent="0.2">
      <c r="A28" s="182" t="s">
        <v>128</v>
      </c>
      <c r="B28" s="183" t="s">
        <v>749</v>
      </c>
    </row>
    <row r="29" spans="1:2" ht="22.5" x14ac:dyDescent="0.2">
      <c r="A29" s="182" t="s">
        <v>663</v>
      </c>
      <c r="B29" s="183" t="s">
        <v>741</v>
      </c>
    </row>
    <row r="30" spans="1:2" x14ac:dyDescent="0.2">
      <c r="A30" s="533" t="s">
        <v>126</v>
      </c>
      <c r="B30" s="534"/>
    </row>
    <row r="31" spans="1:2" ht="45" x14ac:dyDescent="0.2">
      <c r="A31" s="182" t="s">
        <v>129</v>
      </c>
      <c r="B31" s="183" t="s">
        <v>750</v>
      </c>
    </row>
    <row r="32" spans="1:2" ht="34.5" thickBot="1" x14ac:dyDescent="0.25">
      <c r="A32" s="184" t="s">
        <v>7</v>
      </c>
      <c r="B32" s="185" t="s">
        <v>593</v>
      </c>
    </row>
    <row r="33" spans="1:2" x14ac:dyDescent="0.2">
      <c r="A33" s="533" t="s">
        <v>630</v>
      </c>
      <c r="B33" s="534"/>
    </row>
    <row r="34" spans="1:2" ht="22.5" x14ac:dyDescent="0.2">
      <c r="A34" s="182" t="s">
        <v>614</v>
      </c>
      <c r="B34" s="183" t="s">
        <v>742</v>
      </c>
    </row>
    <row r="35" spans="1:2" ht="23.25" thickBot="1" x14ac:dyDescent="0.25">
      <c r="A35" s="226" t="s">
        <v>629</v>
      </c>
      <c r="B35" s="227" t="s">
        <v>743</v>
      </c>
    </row>
  </sheetData>
  <sheetProtection password="E34F" sheet="1" objects="1" scenarios="1"/>
  <mergeCells count="7">
    <mergeCell ref="A30:B30"/>
    <mergeCell ref="A33:B33"/>
    <mergeCell ref="A11:B11"/>
    <mergeCell ref="A13:B13"/>
    <mergeCell ref="A20:B20"/>
    <mergeCell ref="A25:B25"/>
    <mergeCell ref="A27:B27"/>
  </mergeCells>
  <dataValidations disablePrompts="1" count="1">
    <dataValidation operator="greaterThanOrEqual" allowBlank="1" showInputMessage="1" showErrorMessage="1" errorTitle="valeur &gt;=0" error="Enter an amount &gt;= 0€" sqref="A13 A25 A30 A11 A27 A20 A33"/>
  </dataValidations>
  <printOptions horizontalCentered="1"/>
  <pageMargins left="0.25" right="0.25" top="0.75" bottom="0.75" header="0.3" footer="0.3"/>
  <pageSetup paperSize="9" scale="80" fitToHeight="0" orientation="portrait" r:id="rId1"/>
  <headerFooter>
    <oddHeader>&amp;C&amp;"-,Bold"&amp;14 Call for Tender ITSM3 TES
Annex 3 - Price List</oddHeader>
    <oddFooter>&amp;C&amp;"-,Bold"Page &amp;P / &amp;N</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C_Collab_DocumentLanguage xmlns="82031687-bc44-4628-becb-959a7f4923c1">EN</EC_Collab_DocumentLanguage>
    <EC_Collab_Status xmlns="82031687-bc44-4628-becb-959a7f4923c1">Draft</EC_Collab_Status>
    <EC_Collab_Reference xmlns="82031687-bc44-4628-becb-959a7f4923c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EC Document" ma:contentTypeID="0x010100258AA79CEB83498886A3A0868112325000B77E855D7C1893458F220E12E9EABCCB" ma:contentTypeVersion="2" ma:contentTypeDescription="Create a new document in this library." ma:contentTypeScope="" ma:versionID="15bd4e385e3030f7d1c3f64668f0c2bc">
  <xsd:schema xmlns:xsd="http://www.w3.org/2001/XMLSchema" xmlns:xs="http://www.w3.org/2001/XMLSchema" xmlns:p="http://schemas.microsoft.com/office/2006/metadata/properties" xmlns:ns3="82031687-bc44-4628-becb-959a7f4923c1" targetNamespace="http://schemas.microsoft.com/office/2006/metadata/properties" ma:root="true" ma:fieldsID="0cd71ca42e2a4e07992af863ec57b109" ns3:_="">
    <xsd:import namespace="82031687-bc44-4628-becb-959a7f4923c1"/>
    <xsd:element name="properties">
      <xsd:complexType>
        <xsd:sequence>
          <xsd:element name="documentManagement">
            <xsd:complexType>
              <xsd:all>
                <xsd:element ref="ns3:EC_Collab_Reference" minOccurs="0"/>
                <xsd:element ref="ns3:EC_Collab_DocumentLanguage"/>
                <xsd:element ref="ns3:EC_Collab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031687-bc44-4628-becb-959a7f4923c1"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3"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4" ma:displayName="EC Status" ma:default="Not Started" ma:internalName="EC_Collab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228CA2-E5E0-466F-9347-B56961A975B1}">
  <ds:schemaRefs>
    <ds:schemaRef ds:uri="http://schemas.microsoft.com/sharepoint/v3/contenttype/forms"/>
  </ds:schemaRefs>
</ds:datastoreItem>
</file>

<file path=customXml/itemProps2.xml><?xml version="1.0" encoding="utf-8"?>
<ds:datastoreItem xmlns:ds="http://schemas.openxmlformats.org/officeDocument/2006/customXml" ds:itemID="{2C186E1F-299D-4459-B0F5-817FB33171FC}">
  <ds:schemaRefs>
    <ds:schemaRef ds:uri="http://purl.org/dc/terms/"/>
    <ds:schemaRef ds:uri="82031687-bc44-4628-becb-959a7f4923c1"/>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C3AD07B-3A94-457B-8320-696D9972DF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031687-bc44-4628-becb-959a7f4923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TBP</vt:lpstr>
      <vt:lpstr>TBPIS-MGNT</vt:lpstr>
      <vt:lpstr>TBPIS-CS</vt:lpstr>
      <vt:lpstr>TBPIS-CS Pricing</vt:lpstr>
      <vt:lpstr>Profile Pi Pricing</vt:lpstr>
      <vt:lpstr>Continuous Services Parameters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3 - ITSM3 TES Price List</dc:title>
  <dc:creator>MEULEMAN Stijn (TAXUD)</dc:creator>
  <cp:lastModifiedBy>DEMORE Philippe (RTD)</cp:lastModifiedBy>
  <cp:lastPrinted>2016-07-04T15:14:49Z</cp:lastPrinted>
  <dcterms:created xsi:type="dcterms:W3CDTF">2016-06-17T09:53:31Z</dcterms:created>
  <dcterms:modified xsi:type="dcterms:W3CDTF">2016-07-14T12:06:37Z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0x010100258AA79CEB83498886A3A0868112325000B77E855D7C1893458F220E12E9EABCCB</vt:lpwstr>
  </property>
</Properties>
</file>